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AMARAS 2023\Reporte Regional 2023\Abril\"/>
    </mc:Choice>
  </mc:AlternateContent>
  <bookViews>
    <workbookView xWindow="0" yWindow="0" windowWidth="20490" windowHeight="7755" tabRatio="801" firstSheet="1" activeTab="2"/>
  </bookViews>
  <sheets>
    <sheet name="Perucámaras " sheetId="1" r:id="rId1"/>
    <sheet name="Índice" sheetId="3" r:id="rId2"/>
    <sheet name="Macro Región Centro" sheetId="14" r:id="rId3"/>
    <sheet name="1. Áncash" sheetId="4" r:id="rId4"/>
    <sheet name="Ancash" sheetId="13" state="hidden" r:id="rId5"/>
    <sheet name="2. Apurímac" sheetId="5" r:id="rId6"/>
    <sheet name="3. Ayacucho" sheetId="6" r:id="rId7"/>
    <sheet name="4. Huancavelica" sheetId="7" r:id="rId8"/>
    <sheet name="5. Huánuco" sheetId="8" r:id="rId9"/>
    <sheet name="6. Ica" sheetId="9" r:id="rId10"/>
    <sheet name="7. Junín" sheetId="10" r:id="rId11"/>
    <sheet name="8. Pasco" sheetId="11" r:id="rId12"/>
  </sheets>
  <externalReferences>
    <externalReference r:id="rId13"/>
    <externalReference r:id="rId14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7" l="1"/>
  <c r="H26" i="7"/>
  <c r="E15" i="14"/>
  <c r="E27" i="14"/>
  <c r="M78" i="6"/>
  <c r="J26" i="14"/>
  <c r="F26" i="14"/>
  <c r="D26" i="14"/>
  <c r="M26" i="5"/>
  <c r="M26" i="6"/>
  <c r="M26" i="7"/>
  <c r="M26" i="8"/>
  <c r="M26" i="9"/>
  <c r="M26" i="10"/>
  <c r="M26" i="11"/>
  <c r="M26" i="4"/>
  <c r="I26" i="5"/>
  <c r="I26" i="6"/>
  <c r="I26" i="7"/>
  <c r="I26" i="8"/>
  <c r="I26" i="9"/>
  <c r="I26" i="10"/>
  <c r="I26" i="11"/>
  <c r="I26" i="4"/>
  <c r="K89" i="14"/>
  <c r="K88" i="14"/>
  <c r="K87" i="14"/>
  <c r="K86" i="14"/>
  <c r="K85" i="14"/>
  <c r="K84" i="14"/>
  <c r="K83" i="14"/>
  <c r="K82" i="14"/>
  <c r="K81" i="14"/>
  <c r="K80" i="14"/>
  <c r="K77" i="14"/>
  <c r="K76" i="14"/>
  <c r="K75" i="14"/>
  <c r="K74" i="14"/>
  <c r="K73" i="14"/>
  <c r="K72" i="14"/>
  <c r="K71" i="14"/>
  <c r="K70" i="14"/>
  <c r="K69" i="14"/>
  <c r="K68" i="14"/>
  <c r="K53" i="14"/>
  <c r="K52" i="14"/>
  <c r="K51" i="14"/>
  <c r="K50" i="14"/>
  <c r="K49" i="14"/>
  <c r="K48" i="14"/>
  <c r="K47" i="14"/>
  <c r="K46" i="14"/>
  <c r="K45" i="14"/>
  <c r="K44" i="14"/>
  <c r="N89" i="11"/>
  <c r="N88" i="11"/>
  <c r="N87" i="11"/>
  <c r="N86" i="11"/>
  <c r="N85" i="11"/>
  <c r="N84" i="11"/>
  <c r="N83" i="11"/>
  <c r="N82" i="11"/>
  <c r="N81" i="11"/>
  <c r="N80" i="11"/>
  <c r="N77" i="11"/>
  <c r="N76" i="11"/>
  <c r="N75" i="11"/>
  <c r="N74" i="11"/>
  <c r="N73" i="11"/>
  <c r="N72" i="11"/>
  <c r="N71" i="11"/>
  <c r="N70" i="11"/>
  <c r="N69" i="11"/>
  <c r="N68" i="11"/>
  <c r="N89" i="10"/>
  <c r="N88" i="10"/>
  <c r="N87" i="10"/>
  <c r="N86" i="10"/>
  <c r="N85" i="10"/>
  <c r="N84" i="10"/>
  <c r="N83" i="10"/>
  <c r="N82" i="10"/>
  <c r="N81" i="10"/>
  <c r="N80" i="10"/>
  <c r="N77" i="10"/>
  <c r="N76" i="10"/>
  <c r="N75" i="10"/>
  <c r="N74" i="10"/>
  <c r="N73" i="10"/>
  <c r="N72" i="10"/>
  <c r="N71" i="10"/>
  <c r="N70" i="10"/>
  <c r="N69" i="10"/>
  <c r="N68" i="10"/>
  <c r="N89" i="9"/>
  <c r="N88" i="9"/>
  <c r="N87" i="9"/>
  <c r="N86" i="9"/>
  <c r="N85" i="9"/>
  <c r="N84" i="9"/>
  <c r="N83" i="9"/>
  <c r="N82" i="9"/>
  <c r="N81" i="9"/>
  <c r="N80" i="9"/>
  <c r="N77" i="9"/>
  <c r="N76" i="9"/>
  <c r="N75" i="9"/>
  <c r="N74" i="9"/>
  <c r="N73" i="9"/>
  <c r="N72" i="9"/>
  <c r="N71" i="9"/>
  <c r="N70" i="9"/>
  <c r="N69" i="9"/>
  <c r="N68" i="9"/>
  <c r="N89" i="8"/>
  <c r="N88" i="8"/>
  <c r="N87" i="8"/>
  <c r="N86" i="8"/>
  <c r="N85" i="8"/>
  <c r="N84" i="8"/>
  <c r="N83" i="8"/>
  <c r="N82" i="8"/>
  <c r="N81" i="8"/>
  <c r="N80" i="8"/>
  <c r="N77" i="8"/>
  <c r="N76" i="8"/>
  <c r="N75" i="8"/>
  <c r="N74" i="8"/>
  <c r="N73" i="8"/>
  <c r="N72" i="8"/>
  <c r="N71" i="8"/>
  <c r="N70" i="8"/>
  <c r="N69" i="8"/>
  <c r="N68" i="8"/>
  <c r="N89" i="7"/>
  <c r="N88" i="7"/>
  <c r="N87" i="7"/>
  <c r="N86" i="7"/>
  <c r="N85" i="7"/>
  <c r="N84" i="7"/>
  <c r="N83" i="7"/>
  <c r="N82" i="7"/>
  <c r="N81" i="7"/>
  <c r="N80" i="7"/>
  <c r="N77" i="7"/>
  <c r="N76" i="7"/>
  <c r="N75" i="7"/>
  <c r="N74" i="7"/>
  <c r="N73" i="7"/>
  <c r="N72" i="7"/>
  <c r="N71" i="7"/>
  <c r="N70" i="7"/>
  <c r="N69" i="7"/>
  <c r="N68" i="7"/>
  <c r="N89" i="6"/>
  <c r="N88" i="6"/>
  <c r="N87" i="6"/>
  <c r="N86" i="6"/>
  <c r="N85" i="6"/>
  <c r="N84" i="6"/>
  <c r="N83" i="6"/>
  <c r="N82" i="6"/>
  <c r="N81" i="6"/>
  <c r="N80" i="6"/>
  <c r="N77" i="6"/>
  <c r="N76" i="6"/>
  <c r="N75" i="6"/>
  <c r="N74" i="6"/>
  <c r="N73" i="6"/>
  <c r="N72" i="6"/>
  <c r="N71" i="6"/>
  <c r="N70" i="6"/>
  <c r="N69" i="6"/>
  <c r="N68" i="6"/>
  <c r="N89" i="5"/>
  <c r="N88" i="5"/>
  <c r="N87" i="5"/>
  <c r="N86" i="5"/>
  <c r="N85" i="5"/>
  <c r="N84" i="5"/>
  <c r="N83" i="5"/>
  <c r="N82" i="5"/>
  <c r="N81" i="5"/>
  <c r="N80" i="5"/>
  <c r="N77" i="5"/>
  <c r="N76" i="5"/>
  <c r="N75" i="5"/>
  <c r="N74" i="5"/>
  <c r="N73" i="5"/>
  <c r="N72" i="5"/>
  <c r="N71" i="5"/>
  <c r="N70" i="5"/>
  <c r="N69" i="5"/>
  <c r="N68" i="5"/>
  <c r="N68" i="4"/>
  <c r="N69" i="4"/>
  <c r="N70" i="4"/>
  <c r="N71" i="4"/>
  <c r="N72" i="4"/>
  <c r="N73" i="4"/>
  <c r="N74" i="4"/>
  <c r="N75" i="4"/>
  <c r="N76" i="4"/>
  <c r="N77" i="4"/>
  <c r="N80" i="4"/>
  <c r="N81" i="4"/>
  <c r="N82" i="4"/>
  <c r="N83" i="4"/>
  <c r="N84" i="4"/>
  <c r="N85" i="4"/>
  <c r="N86" i="4"/>
  <c r="N87" i="4"/>
  <c r="N88" i="4"/>
  <c r="N89" i="4"/>
  <c r="N53" i="11"/>
  <c r="N52" i="11"/>
  <c r="N51" i="11"/>
  <c r="N50" i="11"/>
  <c r="N49" i="11"/>
  <c r="N48" i="11"/>
  <c r="N47" i="11"/>
  <c r="N46" i="11"/>
  <c r="N45" i="11"/>
  <c r="N44" i="11"/>
  <c r="N53" i="10"/>
  <c r="N52" i="10"/>
  <c r="N51" i="10"/>
  <c r="N50" i="10"/>
  <c r="N49" i="10"/>
  <c r="N48" i="10"/>
  <c r="N47" i="10"/>
  <c r="N46" i="10"/>
  <c r="N45" i="10"/>
  <c r="N44" i="10"/>
  <c r="N53" i="9"/>
  <c r="N52" i="9"/>
  <c r="N51" i="9"/>
  <c r="N50" i="9"/>
  <c r="N49" i="9"/>
  <c r="N48" i="9"/>
  <c r="N47" i="9"/>
  <c r="N46" i="9"/>
  <c r="N45" i="9"/>
  <c r="N44" i="9"/>
  <c r="N53" i="8"/>
  <c r="N52" i="8"/>
  <c r="N51" i="8"/>
  <c r="N50" i="8"/>
  <c r="N49" i="8"/>
  <c r="N48" i="8"/>
  <c r="N47" i="8"/>
  <c r="N46" i="8"/>
  <c r="N45" i="8"/>
  <c r="N44" i="8"/>
  <c r="N53" i="7"/>
  <c r="N52" i="7"/>
  <c r="N51" i="7"/>
  <c r="N50" i="7"/>
  <c r="N49" i="7"/>
  <c r="N48" i="7"/>
  <c r="N47" i="7"/>
  <c r="N46" i="7"/>
  <c r="N45" i="7"/>
  <c r="N44" i="7"/>
  <c r="N53" i="6"/>
  <c r="N52" i="6"/>
  <c r="N51" i="6"/>
  <c r="N50" i="6"/>
  <c r="N49" i="6"/>
  <c r="N48" i="6"/>
  <c r="N47" i="6"/>
  <c r="N46" i="6"/>
  <c r="N45" i="6"/>
  <c r="N44" i="6"/>
  <c r="N53" i="5"/>
  <c r="N52" i="5"/>
  <c r="N51" i="5"/>
  <c r="N50" i="5"/>
  <c r="N49" i="5"/>
  <c r="N48" i="5"/>
  <c r="N47" i="5"/>
  <c r="N46" i="5"/>
  <c r="N45" i="5"/>
  <c r="N44" i="5"/>
  <c r="N45" i="4"/>
  <c r="N46" i="4"/>
  <c r="N47" i="4"/>
  <c r="N48" i="4"/>
  <c r="N49" i="4"/>
  <c r="N50" i="4"/>
  <c r="N51" i="4"/>
  <c r="N52" i="4"/>
  <c r="N53" i="4"/>
  <c r="N44" i="4"/>
  <c r="K31" i="14" l="1"/>
  <c r="K30" i="14"/>
  <c r="K29" i="14"/>
  <c r="K28" i="14"/>
  <c r="J27" i="14"/>
  <c r="J90" i="14" s="1"/>
  <c r="K26" i="14"/>
  <c r="K25" i="14"/>
  <c r="K24" i="14"/>
  <c r="K23" i="14"/>
  <c r="K22" i="14"/>
  <c r="K21" i="14"/>
  <c r="K20" i="14"/>
  <c r="K19" i="14"/>
  <c r="K18" i="14"/>
  <c r="K17" i="14"/>
  <c r="K16" i="14"/>
  <c r="N31" i="6"/>
  <c r="N30" i="6"/>
  <c r="N29" i="6"/>
  <c r="N28" i="6"/>
  <c r="M27" i="6"/>
  <c r="M90" i="6" s="1"/>
  <c r="M79" i="6" s="1"/>
  <c r="N25" i="6"/>
  <c r="N24" i="6"/>
  <c r="N23" i="6"/>
  <c r="N22" i="6"/>
  <c r="N21" i="6"/>
  <c r="N20" i="6"/>
  <c r="N19" i="6"/>
  <c r="N18" i="6"/>
  <c r="N17" i="6"/>
  <c r="N16" i="6"/>
  <c r="N31" i="7"/>
  <c r="N30" i="7"/>
  <c r="N29" i="7"/>
  <c r="N28" i="7"/>
  <c r="M27" i="7"/>
  <c r="N25" i="7"/>
  <c r="N24" i="7"/>
  <c r="N23" i="7"/>
  <c r="N22" i="7"/>
  <c r="N21" i="7"/>
  <c r="N20" i="7"/>
  <c r="N19" i="7"/>
  <c r="N18" i="7"/>
  <c r="N17" i="7"/>
  <c r="N16" i="7"/>
  <c r="N31" i="8"/>
  <c r="N30" i="8"/>
  <c r="N29" i="8"/>
  <c r="N28" i="8"/>
  <c r="M27" i="8"/>
  <c r="N25" i="8"/>
  <c r="N24" i="8"/>
  <c r="N23" i="8"/>
  <c r="N22" i="8"/>
  <c r="N21" i="8"/>
  <c r="N20" i="8"/>
  <c r="N19" i="8"/>
  <c r="N18" i="8"/>
  <c r="N17" i="8"/>
  <c r="N16" i="8"/>
  <c r="N31" i="9"/>
  <c r="N30" i="9"/>
  <c r="N29" i="9"/>
  <c r="N28" i="9"/>
  <c r="M27" i="9"/>
  <c r="M90" i="9" s="1"/>
  <c r="N25" i="9"/>
  <c r="N24" i="9"/>
  <c r="N23" i="9"/>
  <c r="N22" i="9"/>
  <c r="N21" i="9"/>
  <c r="N20" i="9"/>
  <c r="N19" i="9"/>
  <c r="N18" i="9"/>
  <c r="N17" i="9"/>
  <c r="N16" i="9"/>
  <c r="N31" i="10"/>
  <c r="N30" i="10"/>
  <c r="N29" i="10"/>
  <c r="N28" i="10"/>
  <c r="M27" i="10"/>
  <c r="N25" i="10"/>
  <c r="N24" i="10"/>
  <c r="N23" i="10"/>
  <c r="N22" i="10"/>
  <c r="N21" i="10"/>
  <c r="N20" i="10"/>
  <c r="N19" i="10"/>
  <c r="N18" i="10"/>
  <c r="N17" i="10"/>
  <c r="N16" i="10"/>
  <c r="N31" i="11"/>
  <c r="N30" i="11"/>
  <c r="N29" i="11"/>
  <c r="N28" i="11"/>
  <c r="M27" i="11"/>
  <c r="N25" i="11"/>
  <c r="N24" i="11"/>
  <c r="N23" i="11"/>
  <c r="N22" i="11"/>
  <c r="N21" i="11"/>
  <c r="N20" i="11"/>
  <c r="N19" i="11"/>
  <c r="N18" i="11"/>
  <c r="N17" i="11"/>
  <c r="N16" i="11"/>
  <c r="M78" i="11"/>
  <c r="M67" i="11" s="1"/>
  <c r="N31" i="5"/>
  <c r="N30" i="5"/>
  <c r="N29" i="5"/>
  <c r="N28" i="5"/>
  <c r="M27" i="5"/>
  <c r="N25" i="5"/>
  <c r="N24" i="5"/>
  <c r="N23" i="5"/>
  <c r="N22" i="5"/>
  <c r="N21" i="5"/>
  <c r="N20" i="5"/>
  <c r="N19" i="5"/>
  <c r="N18" i="5"/>
  <c r="N17" i="5"/>
  <c r="N16" i="5"/>
  <c r="N31" i="4"/>
  <c r="N30" i="4"/>
  <c r="N29" i="4"/>
  <c r="N28" i="4"/>
  <c r="N25" i="4"/>
  <c r="N24" i="4"/>
  <c r="N23" i="4"/>
  <c r="N22" i="4"/>
  <c r="N21" i="4"/>
  <c r="N20" i="4"/>
  <c r="N19" i="4"/>
  <c r="N18" i="4"/>
  <c r="N17" i="4"/>
  <c r="N16" i="4"/>
  <c r="M27" i="4"/>
  <c r="M90" i="4" s="1"/>
  <c r="M79" i="4" s="1"/>
  <c r="H26" i="14"/>
  <c r="H89" i="14"/>
  <c r="H88" i="14"/>
  <c r="H87" i="14"/>
  <c r="H86" i="14"/>
  <c r="H85" i="14"/>
  <c r="H84" i="14"/>
  <c r="H83" i="14"/>
  <c r="H82" i="14"/>
  <c r="H81" i="14"/>
  <c r="H80" i="14"/>
  <c r="H77" i="14"/>
  <c r="H76" i="14"/>
  <c r="H75" i="14"/>
  <c r="H74" i="14"/>
  <c r="H73" i="14"/>
  <c r="H72" i="14"/>
  <c r="H71" i="14"/>
  <c r="H70" i="14"/>
  <c r="H69" i="14"/>
  <c r="H68" i="14"/>
  <c r="H53" i="14"/>
  <c r="H52" i="14"/>
  <c r="H51" i="14"/>
  <c r="H50" i="14"/>
  <c r="H49" i="14"/>
  <c r="H48" i="14"/>
  <c r="H47" i="14"/>
  <c r="H46" i="14"/>
  <c r="H45" i="14"/>
  <c r="H44" i="14"/>
  <c r="H31" i="14"/>
  <c r="H30" i="14"/>
  <c r="H29" i="14"/>
  <c r="H28" i="14"/>
  <c r="F27" i="14"/>
  <c r="F90" i="14" s="1"/>
  <c r="D27" i="14"/>
  <c r="E30" i="14" s="1"/>
  <c r="H25" i="14"/>
  <c r="H24" i="14"/>
  <c r="H23" i="14"/>
  <c r="H22" i="14"/>
  <c r="H21" i="14"/>
  <c r="H20" i="14"/>
  <c r="H19" i="14"/>
  <c r="H18" i="14"/>
  <c r="H17" i="14"/>
  <c r="H16" i="14"/>
  <c r="G18" i="14"/>
  <c r="D78" i="14"/>
  <c r="K89" i="5"/>
  <c r="K88" i="5"/>
  <c r="K87" i="5"/>
  <c r="K86" i="5"/>
  <c r="K85" i="5"/>
  <c r="K84" i="5"/>
  <c r="K83" i="5"/>
  <c r="K82" i="5"/>
  <c r="K81" i="5"/>
  <c r="K80" i="5"/>
  <c r="K77" i="5"/>
  <c r="K76" i="5"/>
  <c r="K75" i="5"/>
  <c r="K74" i="5"/>
  <c r="K73" i="5"/>
  <c r="K72" i="5"/>
  <c r="K71" i="5"/>
  <c r="K70" i="5"/>
  <c r="K69" i="5"/>
  <c r="K68" i="5"/>
  <c r="K89" i="6"/>
  <c r="K88" i="6"/>
  <c r="K87" i="6"/>
  <c r="K86" i="6"/>
  <c r="K85" i="6"/>
  <c r="K84" i="6"/>
  <c r="K83" i="6"/>
  <c r="K82" i="6"/>
  <c r="K81" i="6"/>
  <c r="K80" i="6"/>
  <c r="K77" i="6"/>
  <c r="K76" i="6"/>
  <c r="K75" i="6"/>
  <c r="K74" i="6"/>
  <c r="K73" i="6"/>
  <c r="K72" i="6"/>
  <c r="K71" i="6"/>
  <c r="K70" i="6"/>
  <c r="K69" i="6"/>
  <c r="K68" i="6"/>
  <c r="K89" i="7"/>
  <c r="K88" i="7"/>
  <c r="K87" i="7"/>
  <c r="K86" i="7"/>
  <c r="K85" i="7"/>
  <c r="K84" i="7"/>
  <c r="K83" i="7"/>
  <c r="K82" i="7"/>
  <c r="K81" i="7"/>
  <c r="K80" i="7"/>
  <c r="K77" i="7"/>
  <c r="K76" i="7"/>
  <c r="K75" i="7"/>
  <c r="K74" i="7"/>
  <c r="K73" i="7"/>
  <c r="K72" i="7"/>
  <c r="K71" i="7"/>
  <c r="K70" i="7"/>
  <c r="K69" i="7"/>
  <c r="K68" i="7"/>
  <c r="K89" i="8"/>
  <c r="K88" i="8"/>
  <c r="K87" i="8"/>
  <c r="K86" i="8"/>
  <c r="K85" i="8"/>
  <c r="K84" i="8"/>
  <c r="K83" i="8"/>
  <c r="K82" i="8"/>
  <c r="K81" i="8"/>
  <c r="K80" i="8"/>
  <c r="K77" i="8"/>
  <c r="K76" i="8"/>
  <c r="K75" i="8"/>
  <c r="K74" i="8"/>
  <c r="K73" i="8"/>
  <c r="K72" i="8"/>
  <c r="K71" i="8"/>
  <c r="K70" i="8"/>
  <c r="K69" i="8"/>
  <c r="K68" i="8"/>
  <c r="K89" i="9"/>
  <c r="K88" i="9"/>
  <c r="K87" i="9"/>
  <c r="K86" i="9"/>
  <c r="K85" i="9"/>
  <c r="K84" i="9"/>
  <c r="K83" i="9"/>
  <c r="K82" i="9"/>
  <c r="K81" i="9"/>
  <c r="K80" i="9"/>
  <c r="K77" i="9"/>
  <c r="K76" i="9"/>
  <c r="K75" i="9"/>
  <c r="K74" i="9"/>
  <c r="K73" i="9"/>
  <c r="K72" i="9"/>
  <c r="K71" i="9"/>
  <c r="K70" i="9"/>
  <c r="K69" i="9"/>
  <c r="K68" i="9"/>
  <c r="K89" i="10"/>
  <c r="K88" i="10"/>
  <c r="K87" i="10"/>
  <c r="K86" i="10"/>
  <c r="K85" i="10"/>
  <c r="K84" i="10"/>
  <c r="K83" i="10"/>
  <c r="K82" i="10"/>
  <c r="K81" i="10"/>
  <c r="K80" i="10"/>
  <c r="K77" i="10"/>
  <c r="K76" i="10"/>
  <c r="K75" i="10"/>
  <c r="K74" i="10"/>
  <c r="K73" i="10"/>
  <c r="K72" i="10"/>
  <c r="K71" i="10"/>
  <c r="K70" i="10"/>
  <c r="K69" i="10"/>
  <c r="K68" i="10"/>
  <c r="K89" i="11"/>
  <c r="K88" i="11"/>
  <c r="K87" i="11"/>
  <c r="K86" i="11"/>
  <c r="K85" i="11"/>
  <c r="K84" i="11"/>
  <c r="K83" i="11"/>
  <c r="K82" i="11"/>
  <c r="K81" i="11"/>
  <c r="K80" i="11"/>
  <c r="K77" i="11"/>
  <c r="K76" i="11"/>
  <c r="K75" i="11"/>
  <c r="K74" i="11"/>
  <c r="K73" i="11"/>
  <c r="K72" i="11"/>
  <c r="K71" i="11"/>
  <c r="K70" i="11"/>
  <c r="K69" i="11"/>
  <c r="K68" i="11"/>
  <c r="K89" i="4"/>
  <c r="K88" i="4"/>
  <c r="K87" i="4"/>
  <c r="K86" i="4"/>
  <c r="K85" i="4"/>
  <c r="K84" i="4"/>
  <c r="K83" i="4"/>
  <c r="K82" i="4"/>
  <c r="K81" i="4"/>
  <c r="K80" i="4"/>
  <c r="K77" i="4"/>
  <c r="K76" i="4"/>
  <c r="K75" i="4"/>
  <c r="K74" i="4"/>
  <c r="K73" i="4"/>
  <c r="K72" i="4"/>
  <c r="K71" i="4"/>
  <c r="K70" i="4"/>
  <c r="K69" i="4"/>
  <c r="K68" i="4"/>
  <c r="K53" i="5"/>
  <c r="K52" i="5"/>
  <c r="K51" i="5"/>
  <c r="K50" i="5"/>
  <c r="K49" i="5"/>
  <c r="K48" i="5"/>
  <c r="K47" i="5"/>
  <c r="K46" i="5"/>
  <c r="K45" i="5"/>
  <c r="K44" i="5"/>
  <c r="K53" i="6"/>
  <c r="K52" i="6"/>
  <c r="K51" i="6"/>
  <c r="K50" i="6"/>
  <c r="K49" i="6"/>
  <c r="K48" i="6"/>
  <c r="K47" i="6"/>
  <c r="K46" i="6"/>
  <c r="K45" i="6"/>
  <c r="K44" i="6"/>
  <c r="K53" i="7"/>
  <c r="K52" i="7"/>
  <c r="K51" i="7"/>
  <c r="K50" i="7"/>
  <c r="K49" i="7"/>
  <c r="K48" i="7"/>
  <c r="K47" i="7"/>
  <c r="K46" i="7"/>
  <c r="K45" i="7"/>
  <c r="K44" i="7"/>
  <c r="K53" i="8"/>
  <c r="K52" i="8"/>
  <c r="K51" i="8"/>
  <c r="K50" i="8"/>
  <c r="K49" i="8"/>
  <c r="K48" i="8"/>
  <c r="K47" i="8"/>
  <c r="K46" i="8"/>
  <c r="K45" i="8"/>
  <c r="K44" i="8"/>
  <c r="K53" i="9"/>
  <c r="K52" i="9"/>
  <c r="K51" i="9"/>
  <c r="K50" i="9"/>
  <c r="K49" i="9"/>
  <c r="K48" i="9"/>
  <c r="K47" i="9"/>
  <c r="K46" i="9"/>
  <c r="K45" i="9"/>
  <c r="K44" i="9"/>
  <c r="K53" i="10"/>
  <c r="K52" i="10"/>
  <c r="K51" i="10"/>
  <c r="K50" i="10"/>
  <c r="K49" i="10"/>
  <c r="K48" i="10"/>
  <c r="K47" i="10"/>
  <c r="K46" i="10"/>
  <c r="K45" i="10"/>
  <c r="K44" i="10"/>
  <c r="K53" i="11"/>
  <c r="K52" i="11"/>
  <c r="K51" i="11"/>
  <c r="K50" i="11"/>
  <c r="K49" i="11"/>
  <c r="K48" i="11"/>
  <c r="K47" i="11"/>
  <c r="K46" i="11"/>
  <c r="K45" i="11"/>
  <c r="K44" i="11"/>
  <c r="K53" i="4"/>
  <c r="K52" i="4"/>
  <c r="K51" i="4"/>
  <c r="K50" i="4"/>
  <c r="K49" i="4"/>
  <c r="K48" i="4"/>
  <c r="K47" i="4"/>
  <c r="K46" i="4"/>
  <c r="K45" i="4"/>
  <c r="K44" i="4"/>
  <c r="K31" i="5"/>
  <c r="K30" i="5"/>
  <c r="K29" i="5"/>
  <c r="K28" i="5"/>
  <c r="K25" i="5"/>
  <c r="K24" i="5"/>
  <c r="K23" i="5"/>
  <c r="K22" i="5"/>
  <c r="K21" i="5"/>
  <c r="K20" i="5"/>
  <c r="K19" i="5"/>
  <c r="K18" i="5"/>
  <c r="K17" i="5"/>
  <c r="K16" i="5"/>
  <c r="K31" i="6"/>
  <c r="K30" i="6"/>
  <c r="K29" i="6"/>
  <c r="K28" i="6"/>
  <c r="K25" i="6"/>
  <c r="K24" i="6"/>
  <c r="K23" i="6"/>
  <c r="K22" i="6"/>
  <c r="K21" i="6"/>
  <c r="K20" i="6"/>
  <c r="K19" i="6"/>
  <c r="K18" i="6"/>
  <c r="K17" i="6"/>
  <c r="K16" i="6"/>
  <c r="K31" i="7"/>
  <c r="K30" i="7"/>
  <c r="K29" i="7"/>
  <c r="K28" i="7"/>
  <c r="K25" i="7"/>
  <c r="K24" i="7"/>
  <c r="K23" i="7"/>
  <c r="K22" i="7"/>
  <c r="K21" i="7"/>
  <c r="K20" i="7"/>
  <c r="K19" i="7"/>
  <c r="K18" i="7"/>
  <c r="K17" i="7"/>
  <c r="K16" i="7"/>
  <c r="K31" i="8"/>
  <c r="K30" i="8"/>
  <c r="K29" i="8"/>
  <c r="K28" i="8"/>
  <c r="K25" i="8"/>
  <c r="K24" i="8"/>
  <c r="K23" i="8"/>
  <c r="K22" i="8"/>
  <c r="K21" i="8"/>
  <c r="K20" i="8"/>
  <c r="K19" i="8"/>
  <c r="K18" i="8"/>
  <c r="K17" i="8"/>
  <c r="K16" i="8"/>
  <c r="K31" i="9"/>
  <c r="K30" i="9"/>
  <c r="K29" i="9"/>
  <c r="K28" i="9"/>
  <c r="K25" i="9"/>
  <c r="K24" i="9"/>
  <c r="K23" i="9"/>
  <c r="K22" i="9"/>
  <c r="K21" i="9"/>
  <c r="K20" i="9"/>
  <c r="K19" i="9"/>
  <c r="K18" i="9"/>
  <c r="K17" i="9"/>
  <c r="K16" i="9"/>
  <c r="K31" i="10"/>
  <c r="K30" i="10"/>
  <c r="K29" i="10"/>
  <c r="K28" i="10"/>
  <c r="K25" i="10"/>
  <c r="K24" i="10"/>
  <c r="K23" i="10"/>
  <c r="K22" i="10"/>
  <c r="K21" i="10"/>
  <c r="K20" i="10"/>
  <c r="K19" i="10"/>
  <c r="K18" i="10"/>
  <c r="K17" i="10"/>
  <c r="K16" i="10"/>
  <c r="K31" i="11"/>
  <c r="K30" i="11"/>
  <c r="K29" i="11"/>
  <c r="K28" i="11"/>
  <c r="K25" i="11"/>
  <c r="K24" i="11"/>
  <c r="K23" i="11"/>
  <c r="K22" i="11"/>
  <c r="K21" i="11"/>
  <c r="K20" i="11"/>
  <c r="K19" i="11"/>
  <c r="K18" i="11"/>
  <c r="K17" i="11"/>
  <c r="K16" i="11"/>
  <c r="K31" i="4"/>
  <c r="K30" i="4"/>
  <c r="K29" i="4"/>
  <c r="K28" i="4"/>
  <c r="K25" i="4"/>
  <c r="K24" i="4"/>
  <c r="K23" i="4"/>
  <c r="K22" i="4"/>
  <c r="K21" i="4"/>
  <c r="K20" i="4"/>
  <c r="K19" i="4"/>
  <c r="K18" i="4"/>
  <c r="K17" i="4"/>
  <c r="K16" i="4"/>
  <c r="I27" i="5"/>
  <c r="J28" i="5" s="1"/>
  <c r="I27" i="6"/>
  <c r="I90" i="6" s="1"/>
  <c r="I27" i="7"/>
  <c r="J31" i="7" s="1"/>
  <c r="I27" i="8"/>
  <c r="J31" i="8" s="1"/>
  <c r="I27" i="9"/>
  <c r="J29" i="9" s="1"/>
  <c r="I27" i="10"/>
  <c r="J29" i="10" s="1"/>
  <c r="I27" i="11"/>
  <c r="J29" i="11" s="1"/>
  <c r="I27" i="4"/>
  <c r="I90" i="4" s="1"/>
  <c r="G27" i="5"/>
  <c r="G90" i="5" s="1"/>
  <c r="G27" i="6"/>
  <c r="G27" i="7"/>
  <c r="H29" i="7" s="1"/>
  <c r="G27" i="8"/>
  <c r="H31" i="8" s="1"/>
  <c r="G27" i="9"/>
  <c r="G90" i="9" s="1"/>
  <c r="G27" i="10"/>
  <c r="H30" i="10" s="1"/>
  <c r="G27" i="11"/>
  <c r="G90" i="11" s="1"/>
  <c r="G27" i="4"/>
  <c r="H31" i="4" s="1"/>
  <c r="K27" i="6" l="1"/>
  <c r="J29" i="4"/>
  <c r="J30" i="4"/>
  <c r="N90" i="9"/>
  <c r="J31" i="4"/>
  <c r="N27" i="4"/>
  <c r="M78" i="5"/>
  <c r="N27" i="8"/>
  <c r="M90" i="8"/>
  <c r="M79" i="8" s="1"/>
  <c r="M78" i="4"/>
  <c r="M67" i="6"/>
  <c r="M91" i="6" s="1"/>
  <c r="G90" i="4"/>
  <c r="G79" i="4" s="1"/>
  <c r="N79" i="4" s="1"/>
  <c r="J29" i="5"/>
  <c r="K27" i="4"/>
  <c r="K27" i="7"/>
  <c r="K27" i="5"/>
  <c r="N27" i="7"/>
  <c r="M90" i="7"/>
  <c r="M78" i="10"/>
  <c r="M78" i="9"/>
  <c r="M67" i="9" s="1"/>
  <c r="M79" i="9"/>
  <c r="N27" i="10"/>
  <c r="M90" i="10"/>
  <c r="N27" i="5"/>
  <c r="M90" i="5"/>
  <c r="M79" i="5" s="1"/>
  <c r="M78" i="8"/>
  <c r="M67" i="8" s="1"/>
  <c r="J28" i="4"/>
  <c r="N27" i="11"/>
  <c r="M90" i="11"/>
  <c r="M78" i="7"/>
  <c r="M67" i="7" s="1"/>
  <c r="J79" i="14"/>
  <c r="K15" i="14"/>
  <c r="J78" i="14"/>
  <c r="M32" i="11"/>
  <c r="J32" i="14"/>
  <c r="K27" i="14"/>
  <c r="M32" i="7"/>
  <c r="M32" i="5"/>
  <c r="M32" i="6"/>
  <c r="M32" i="8"/>
  <c r="M32" i="9"/>
  <c r="N27" i="6"/>
  <c r="M32" i="10"/>
  <c r="N27" i="9"/>
  <c r="M32" i="4"/>
  <c r="G26" i="14"/>
  <c r="E26" i="14"/>
  <c r="G19" i="14"/>
  <c r="G22" i="14"/>
  <c r="G29" i="14"/>
  <c r="E19" i="14"/>
  <c r="E22" i="14"/>
  <c r="G25" i="14"/>
  <c r="E29" i="14"/>
  <c r="E16" i="14"/>
  <c r="G16" i="14"/>
  <c r="E20" i="14"/>
  <c r="G30" i="14"/>
  <c r="E25" i="14"/>
  <c r="E17" i="14"/>
  <c r="G20" i="14"/>
  <c r="E24" i="14"/>
  <c r="H27" i="14"/>
  <c r="F78" i="14"/>
  <c r="F67" i="14" s="1"/>
  <c r="G74" i="14" s="1"/>
  <c r="G17" i="14"/>
  <c r="G24" i="14"/>
  <c r="E28" i="14"/>
  <c r="E31" i="14"/>
  <c r="G21" i="14"/>
  <c r="G28" i="14"/>
  <c r="G31" i="14"/>
  <c r="D67" i="14"/>
  <c r="F79" i="14"/>
  <c r="G90" i="14" s="1"/>
  <c r="E23" i="14"/>
  <c r="D32" i="14"/>
  <c r="D90" i="14"/>
  <c r="K90" i="14" s="1"/>
  <c r="E18" i="14"/>
  <c r="G23" i="14"/>
  <c r="F32" i="14"/>
  <c r="F54" i="14" s="1"/>
  <c r="H15" i="14"/>
  <c r="E21" i="14"/>
  <c r="J28" i="11"/>
  <c r="J30" i="11"/>
  <c r="I90" i="11"/>
  <c r="K90" i="11" s="1"/>
  <c r="J31" i="11"/>
  <c r="K27" i="11"/>
  <c r="J31" i="10"/>
  <c r="J30" i="10"/>
  <c r="J28" i="10"/>
  <c r="I90" i="10"/>
  <c r="G90" i="10"/>
  <c r="G79" i="10" s="1"/>
  <c r="K27" i="10"/>
  <c r="J30" i="9"/>
  <c r="J31" i="9"/>
  <c r="I90" i="9"/>
  <c r="K90" i="9" s="1"/>
  <c r="J28" i="9"/>
  <c r="K27" i="9"/>
  <c r="I90" i="8"/>
  <c r="J28" i="8"/>
  <c r="J29" i="8"/>
  <c r="J30" i="8"/>
  <c r="K27" i="8"/>
  <c r="G90" i="8"/>
  <c r="I90" i="7"/>
  <c r="J28" i="7"/>
  <c r="J29" i="7"/>
  <c r="J30" i="7"/>
  <c r="G90" i="7"/>
  <c r="I79" i="6"/>
  <c r="J90" i="6" s="1"/>
  <c r="J28" i="6"/>
  <c r="J29" i="6"/>
  <c r="J31" i="6"/>
  <c r="J30" i="6"/>
  <c r="G90" i="6"/>
  <c r="K90" i="6" s="1"/>
  <c r="J30" i="5"/>
  <c r="J31" i="5"/>
  <c r="I90" i="5"/>
  <c r="K90" i="5" s="1"/>
  <c r="G79" i="5"/>
  <c r="I79" i="4"/>
  <c r="J90" i="4" s="1"/>
  <c r="G79" i="9"/>
  <c r="H31" i="10"/>
  <c r="H30" i="9"/>
  <c r="H30" i="7"/>
  <c r="H29" i="6"/>
  <c r="H28" i="4"/>
  <c r="H28" i="11"/>
  <c r="H30" i="4"/>
  <c r="H29" i="9"/>
  <c r="H31" i="7"/>
  <c r="G79" i="11"/>
  <c r="H29" i="4"/>
  <c r="H28" i="9"/>
  <c r="H29" i="11"/>
  <c r="H31" i="9"/>
  <c r="H30" i="6"/>
  <c r="H28" i="8"/>
  <c r="H30" i="11"/>
  <c r="H29" i="8"/>
  <c r="H31" i="6"/>
  <c r="H28" i="10"/>
  <c r="H28" i="7"/>
  <c r="H31" i="11"/>
  <c r="H30" i="8"/>
  <c r="H29" i="5"/>
  <c r="H28" i="6"/>
  <c r="H29" i="10"/>
  <c r="H30" i="5"/>
  <c r="H28" i="5"/>
  <c r="H31" i="5"/>
  <c r="N90" i="5" l="1"/>
  <c r="G34" i="11"/>
  <c r="G34" i="4"/>
  <c r="G34" i="10"/>
  <c r="G34" i="9"/>
  <c r="G34" i="8"/>
  <c r="G34" i="7"/>
  <c r="G34" i="6"/>
  <c r="G34" i="5"/>
  <c r="M54" i="9"/>
  <c r="M55" i="9" s="1"/>
  <c r="O16" i="14"/>
  <c r="G79" i="8"/>
  <c r="H84" i="8" s="1"/>
  <c r="N90" i="8"/>
  <c r="G79" i="7"/>
  <c r="H80" i="7" s="1"/>
  <c r="K90" i="7"/>
  <c r="M67" i="10"/>
  <c r="O23" i="14"/>
  <c r="M54" i="8"/>
  <c r="N90" i="10"/>
  <c r="M79" i="10"/>
  <c r="M91" i="8"/>
  <c r="O20" i="14"/>
  <c r="M54" i="6"/>
  <c r="M54" i="4"/>
  <c r="M55" i="4" s="1"/>
  <c r="O17" i="14"/>
  <c r="O18" i="14"/>
  <c r="M54" i="5"/>
  <c r="N79" i="9"/>
  <c r="N90" i="7"/>
  <c r="M79" i="7"/>
  <c r="N90" i="4"/>
  <c r="K90" i="4"/>
  <c r="H90" i="4"/>
  <c r="M67" i="5"/>
  <c r="O22" i="14"/>
  <c r="M54" i="7"/>
  <c r="M55" i="7" s="1"/>
  <c r="O21" i="14"/>
  <c r="M54" i="11"/>
  <c r="H88" i="4"/>
  <c r="H80" i="4"/>
  <c r="H87" i="4"/>
  <c r="K79" i="4"/>
  <c r="H86" i="4"/>
  <c r="H85" i="4"/>
  <c r="H84" i="4"/>
  <c r="H81" i="4"/>
  <c r="H83" i="4"/>
  <c r="H82" i="4"/>
  <c r="H89" i="4"/>
  <c r="M54" i="10"/>
  <c r="O19" i="14"/>
  <c r="N79" i="5"/>
  <c r="M91" i="9"/>
  <c r="N90" i="11"/>
  <c r="M79" i="11"/>
  <c r="N90" i="6"/>
  <c r="M67" i="4"/>
  <c r="K32" i="14"/>
  <c r="J54" i="14"/>
  <c r="K78" i="14"/>
  <c r="J67" i="14"/>
  <c r="G73" i="14"/>
  <c r="H78" i="14"/>
  <c r="G69" i="14"/>
  <c r="G71" i="14"/>
  <c r="G77" i="14"/>
  <c r="G68" i="14"/>
  <c r="G72" i="14"/>
  <c r="G75" i="14"/>
  <c r="G70" i="14"/>
  <c r="G78" i="14"/>
  <c r="G76" i="14"/>
  <c r="E76" i="14"/>
  <c r="E68" i="14"/>
  <c r="E73" i="14"/>
  <c r="H67" i="14"/>
  <c r="E77" i="14"/>
  <c r="E74" i="14"/>
  <c r="E70" i="14"/>
  <c r="E69" i="14"/>
  <c r="E71" i="14"/>
  <c r="E75" i="14"/>
  <c r="E72" i="14"/>
  <c r="E78" i="14"/>
  <c r="G83" i="14"/>
  <c r="F91" i="14"/>
  <c r="G81" i="14"/>
  <c r="G88" i="14"/>
  <c r="G80" i="14"/>
  <c r="G84" i="14"/>
  <c r="G89" i="14"/>
  <c r="G86" i="14"/>
  <c r="G85" i="14"/>
  <c r="G82" i="14"/>
  <c r="G87" i="14"/>
  <c r="F55" i="14"/>
  <c r="H90" i="14"/>
  <c r="D79" i="14"/>
  <c r="E90" i="14" s="1"/>
  <c r="H32" i="14"/>
  <c r="D54" i="14"/>
  <c r="I79" i="11"/>
  <c r="K79" i="11" s="1"/>
  <c r="H85" i="11"/>
  <c r="H84" i="11"/>
  <c r="H83" i="11"/>
  <c r="H82" i="11"/>
  <c r="H89" i="11"/>
  <c r="H81" i="11"/>
  <c r="H87" i="11"/>
  <c r="H86" i="11"/>
  <c r="H80" i="11"/>
  <c r="H88" i="11"/>
  <c r="H90" i="11"/>
  <c r="I79" i="10"/>
  <c r="J90" i="10" s="1"/>
  <c r="H82" i="10"/>
  <c r="H89" i="10"/>
  <c r="H88" i="10"/>
  <c r="H87" i="10"/>
  <c r="H80" i="10"/>
  <c r="H86" i="10"/>
  <c r="H84" i="10"/>
  <c r="H85" i="10"/>
  <c r="H83" i="10"/>
  <c r="H81" i="10"/>
  <c r="H90" i="10"/>
  <c r="K90" i="10"/>
  <c r="I79" i="9"/>
  <c r="K79" i="9" s="1"/>
  <c r="H85" i="9"/>
  <c r="H84" i="9"/>
  <c r="H83" i="9"/>
  <c r="H82" i="9"/>
  <c r="H80" i="9"/>
  <c r="H89" i="9"/>
  <c r="H81" i="9"/>
  <c r="H88" i="9"/>
  <c r="H87" i="9"/>
  <c r="H86" i="9"/>
  <c r="H90" i="9"/>
  <c r="I79" i="8"/>
  <c r="K90" i="8"/>
  <c r="I79" i="7"/>
  <c r="J84" i="6"/>
  <c r="J88" i="6"/>
  <c r="J83" i="6"/>
  <c r="J82" i="6"/>
  <c r="J89" i="6"/>
  <c r="J81" i="6"/>
  <c r="J87" i="6"/>
  <c r="J85" i="6"/>
  <c r="J86" i="6"/>
  <c r="J80" i="6"/>
  <c r="G79" i="6"/>
  <c r="I79" i="5"/>
  <c r="K79" i="5" s="1"/>
  <c r="H88" i="5"/>
  <c r="H87" i="5"/>
  <c r="H86" i="5"/>
  <c r="H83" i="5"/>
  <c r="H85" i="5"/>
  <c r="H84" i="5"/>
  <c r="H82" i="5"/>
  <c r="H80" i="5"/>
  <c r="H89" i="5"/>
  <c r="H81" i="5"/>
  <c r="H90" i="5"/>
  <c r="J86" i="4"/>
  <c r="J81" i="4"/>
  <c r="J85" i="4"/>
  <c r="J84" i="4"/>
  <c r="J89" i="4"/>
  <c r="J83" i="4"/>
  <c r="J80" i="4"/>
  <c r="J82" i="4"/>
  <c r="J88" i="4"/>
  <c r="J87" i="4"/>
  <c r="H81" i="8" l="1"/>
  <c r="H85" i="8"/>
  <c r="H83" i="8"/>
  <c r="H86" i="8"/>
  <c r="H88" i="8"/>
  <c r="H89" i="8"/>
  <c r="H86" i="7"/>
  <c r="H87" i="8"/>
  <c r="H90" i="8"/>
  <c r="H82" i="8"/>
  <c r="H80" i="8"/>
  <c r="N79" i="8"/>
  <c r="K79" i="8"/>
  <c r="H87" i="7"/>
  <c r="N79" i="7"/>
  <c r="M91" i="7"/>
  <c r="N79" i="10"/>
  <c r="M91" i="10"/>
  <c r="K79" i="7"/>
  <c r="K79" i="14"/>
  <c r="H81" i="7"/>
  <c r="M91" i="4"/>
  <c r="M55" i="6"/>
  <c r="M55" i="8"/>
  <c r="M55" i="11"/>
  <c r="H88" i="7"/>
  <c r="H89" i="7"/>
  <c r="M91" i="5"/>
  <c r="M55" i="5"/>
  <c r="H83" i="7"/>
  <c r="H82" i="7"/>
  <c r="M55" i="10"/>
  <c r="K79" i="6"/>
  <c r="N79" i="6"/>
  <c r="H84" i="7"/>
  <c r="H90" i="7"/>
  <c r="N79" i="11"/>
  <c r="M91" i="11"/>
  <c r="H85" i="7"/>
  <c r="K67" i="14"/>
  <c r="J91" i="14"/>
  <c r="K54" i="14"/>
  <c r="J55" i="14"/>
  <c r="D55" i="14"/>
  <c r="E54" i="14" s="1"/>
  <c r="H54" i="14"/>
  <c r="G52" i="14"/>
  <c r="G44" i="14"/>
  <c r="G49" i="14"/>
  <c r="G50" i="14"/>
  <c r="G47" i="14"/>
  <c r="G46" i="14"/>
  <c r="G53" i="14"/>
  <c r="G45" i="14"/>
  <c r="G51" i="14"/>
  <c r="G48" i="14"/>
  <c r="G54" i="14"/>
  <c r="E86" i="14"/>
  <c r="E89" i="14"/>
  <c r="E83" i="14"/>
  <c r="E87" i="14"/>
  <c r="E84" i="14"/>
  <c r="E88" i="14"/>
  <c r="E80" i="14"/>
  <c r="E85" i="14"/>
  <c r="H79" i="14"/>
  <c r="E81" i="14"/>
  <c r="E82" i="14"/>
  <c r="D91" i="14"/>
  <c r="H91" i="14" s="1"/>
  <c r="J90" i="11"/>
  <c r="J83" i="11"/>
  <c r="J82" i="11"/>
  <c r="J89" i="11"/>
  <c r="J81" i="11"/>
  <c r="J88" i="11"/>
  <c r="J80" i="11"/>
  <c r="J87" i="11"/>
  <c r="J85" i="11"/>
  <c r="J86" i="11"/>
  <c r="J84" i="11"/>
  <c r="K79" i="10"/>
  <c r="J88" i="10"/>
  <c r="J80" i="10"/>
  <c r="J87" i="10"/>
  <c r="J86" i="10"/>
  <c r="J85" i="10"/>
  <c r="J82" i="10"/>
  <c r="J84" i="10"/>
  <c r="J83" i="10"/>
  <c r="J89" i="10"/>
  <c r="J81" i="10"/>
  <c r="J83" i="9"/>
  <c r="J82" i="9"/>
  <c r="J89" i="9"/>
  <c r="J81" i="9"/>
  <c r="J88" i="9"/>
  <c r="J87" i="9"/>
  <c r="J86" i="9"/>
  <c r="J85" i="9"/>
  <c r="J84" i="9"/>
  <c r="J80" i="9"/>
  <c r="J90" i="9"/>
  <c r="J88" i="8"/>
  <c r="J86" i="8"/>
  <c r="J87" i="8"/>
  <c r="J85" i="8"/>
  <c r="J80" i="8"/>
  <c r="J84" i="8"/>
  <c r="J82" i="8"/>
  <c r="J83" i="8"/>
  <c r="J89" i="8"/>
  <c r="J81" i="8"/>
  <c r="J90" i="8"/>
  <c r="J88" i="7"/>
  <c r="J80" i="7"/>
  <c r="J87" i="7"/>
  <c r="J86" i="7"/>
  <c r="J85" i="7"/>
  <c r="J84" i="7"/>
  <c r="J83" i="7"/>
  <c r="J82" i="7"/>
  <c r="J89" i="7"/>
  <c r="J81" i="7"/>
  <c r="J90" i="7"/>
  <c r="H87" i="6"/>
  <c r="H85" i="6"/>
  <c r="H86" i="6"/>
  <c r="H84" i="6"/>
  <c r="H80" i="6"/>
  <c r="H83" i="6"/>
  <c r="H89" i="6"/>
  <c r="H82" i="6"/>
  <c r="H81" i="6"/>
  <c r="H88" i="6"/>
  <c r="H90" i="6"/>
  <c r="J90" i="5"/>
  <c r="J88" i="5"/>
  <c r="J87" i="5"/>
  <c r="J86" i="5"/>
  <c r="J81" i="5"/>
  <c r="J85" i="5"/>
  <c r="J84" i="5"/>
  <c r="J80" i="5"/>
  <c r="J83" i="5"/>
  <c r="J82" i="5"/>
  <c r="J89" i="5"/>
  <c r="K55" i="14" l="1"/>
  <c r="K91" i="14"/>
  <c r="E47" i="14"/>
  <c r="E53" i="14"/>
  <c r="E52" i="14"/>
  <c r="E44" i="14"/>
  <c r="E45" i="14"/>
  <c r="E49" i="14"/>
  <c r="E48" i="14"/>
  <c r="E46" i="14"/>
  <c r="H55" i="14"/>
  <c r="E51" i="14"/>
  <c r="E50" i="14"/>
  <c r="G78" i="6"/>
  <c r="H17" i="6"/>
  <c r="H22" i="6"/>
  <c r="H25" i="6"/>
  <c r="N15" i="6"/>
  <c r="H21" i="6"/>
  <c r="H18" i="6"/>
  <c r="H20" i="6"/>
  <c r="H19" i="6"/>
  <c r="H24" i="6"/>
  <c r="H16" i="6"/>
  <c r="H23" i="6"/>
  <c r="H17" i="7"/>
  <c r="H21" i="7"/>
  <c r="H16" i="7"/>
  <c r="H24" i="7"/>
  <c r="N15" i="7"/>
  <c r="H18" i="7"/>
  <c r="H20" i="7"/>
  <c r="H25" i="7"/>
  <c r="H22" i="7"/>
  <c r="H19" i="7"/>
  <c r="H23" i="7"/>
  <c r="H18" i="8"/>
  <c r="H19" i="8"/>
  <c r="H25" i="8"/>
  <c r="H24" i="8"/>
  <c r="H21" i="8"/>
  <c r="H17" i="8"/>
  <c r="H23" i="8"/>
  <c r="H16" i="8"/>
  <c r="H22" i="8"/>
  <c r="H20" i="8"/>
  <c r="N15" i="8"/>
  <c r="H20" i="9"/>
  <c r="H16" i="9"/>
  <c r="N15" i="9"/>
  <c r="H24" i="9"/>
  <c r="H21" i="9"/>
  <c r="H18" i="9"/>
  <c r="H17" i="9"/>
  <c r="H22" i="9"/>
  <c r="H19" i="9"/>
  <c r="H25" i="9"/>
  <c r="H23" i="9"/>
  <c r="H25" i="11"/>
  <c r="N15" i="11"/>
  <c r="H17" i="11"/>
  <c r="H20" i="11"/>
  <c r="H19" i="11"/>
  <c r="H16" i="11"/>
  <c r="H18" i="11"/>
  <c r="H24" i="11"/>
  <c r="H23" i="11"/>
  <c r="H22" i="11"/>
  <c r="H21" i="11"/>
  <c r="H24" i="4"/>
  <c r="H23" i="4"/>
  <c r="H25" i="4"/>
  <c r="H19" i="4"/>
  <c r="H20" i="4"/>
  <c r="H21" i="4"/>
  <c r="N15" i="4"/>
  <c r="H17" i="4"/>
  <c r="H18" i="4"/>
  <c r="H22" i="4"/>
  <c r="H16" i="4"/>
  <c r="G78" i="4"/>
  <c r="G67" i="4" s="1"/>
  <c r="G32" i="5"/>
  <c r="M18" i="14" s="1"/>
  <c r="G26" i="6"/>
  <c r="G32" i="6"/>
  <c r="G33" i="6" s="1"/>
  <c r="G54" i="6"/>
  <c r="G55" i="6" s="1"/>
  <c r="H23" i="10"/>
  <c r="H25" i="10"/>
  <c r="H17" i="10"/>
  <c r="H16" i="10"/>
  <c r="H20" i="10"/>
  <c r="H18" i="10"/>
  <c r="H21" i="10"/>
  <c r="N15" i="10"/>
  <c r="H24" i="10"/>
  <c r="H19" i="10"/>
  <c r="H22" i="10"/>
  <c r="G26" i="4"/>
  <c r="N26" i="4" s="1"/>
  <c r="G32" i="4"/>
  <c r="G33" i="4" s="1"/>
  <c r="G78" i="8"/>
  <c r="G67" i="8" s="1"/>
  <c r="H74" i="8" s="1"/>
  <c r="G54" i="11"/>
  <c r="G32" i="7"/>
  <c r="G33" i="7" s="1"/>
  <c r="G26" i="8"/>
  <c r="N26" i="8" s="1"/>
  <c r="G32" i="8"/>
  <c r="G33" i="8" s="1"/>
  <c r="G78" i="11"/>
  <c r="H17" i="5"/>
  <c r="H22" i="5"/>
  <c r="N15" i="5"/>
  <c r="H16" i="5"/>
  <c r="H20" i="5"/>
  <c r="H23" i="5"/>
  <c r="H25" i="5"/>
  <c r="H19" i="5"/>
  <c r="H21" i="5"/>
  <c r="H18" i="5"/>
  <c r="H24" i="5"/>
  <c r="G32" i="9"/>
  <c r="G78" i="10"/>
  <c r="N78" i="10" s="1"/>
  <c r="G26" i="9"/>
  <c r="H26" i="9" s="1"/>
  <c r="G78" i="9"/>
  <c r="G26" i="7"/>
  <c r="G78" i="7"/>
  <c r="G67" i="7" s="1"/>
  <c r="H77" i="7" s="1"/>
  <c r="G26" i="10"/>
  <c r="G32" i="10"/>
  <c r="N32" i="10" s="1"/>
  <c r="G26" i="5"/>
  <c r="G78" i="5"/>
  <c r="G26" i="11"/>
  <c r="G32" i="11"/>
  <c r="G33" i="11" s="1"/>
  <c r="G91" i="7" l="1"/>
  <c r="N91" i="7" s="1"/>
  <c r="G91" i="4"/>
  <c r="N91" i="4" s="1"/>
  <c r="H77" i="4"/>
  <c r="H76" i="4"/>
  <c r="N32" i="11"/>
  <c r="M19" i="14"/>
  <c r="G54" i="7"/>
  <c r="N54" i="7" s="1"/>
  <c r="H70" i="7"/>
  <c r="H74" i="7"/>
  <c r="G54" i="5"/>
  <c r="N54" i="5" s="1"/>
  <c r="G54" i="4"/>
  <c r="G55" i="4" s="1"/>
  <c r="H53" i="4" s="1"/>
  <c r="H69" i="4"/>
  <c r="H78" i="4"/>
  <c r="H51" i="6"/>
  <c r="H45" i="6"/>
  <c r="N55" i="6"/>
  <c r="H52" i="6"/>
  <c r="H46" i="6"/>
  <c r="H53" i="6"/>
  <c r="H44" i="6"/>
  <c r="H47" i="6"/>
  <c r="H48" i="6"/>
  <c r="H49" i="6"/>
  <c r="H50" i="6"/>
  <c r="H26" i="11"/>
  <c r="N26" i="11"/>
  <c r="N78" i="9"/>
  <c r="N67" i="8"/>
  <c r="H71" i="8"/>
  <c r="H72" i="8"/>
  <c r="H76" i="8"/>
  <c r="H73" i="8"/>
  <c r="H75" i="8"/>
  <c r="H68" i="8"/>
  <c r="H70" i="8"/>
  <c r="G91" i="8"/>
  <c r="H69" i="8"/>
  <c r="H77" i="8"/>
  <c r="G55" i="11"/>
  <c r="N54" i="11"/>
  <c r="N26" i="5"/>
  <c r="H26" i="5"/>
  <c r="G67" i="11"/>
  <c r="H78" i="11" s="1"/>
  <c r="N78" i="11"/>
  <c r="N54" i="6"/>
  <c r="G67" i="10"/>
  <c r="H78" i="10" s="1"/>
  <c r="H78" i="8"/>
  <c r="G67" i="9"/>
  <c r="H54" i="6"/>
  <c r="M21" i="14"/>
  <c r="H69" i="7"/>
  <c r="H68" i="4"/>
  <c r="H26" i="10"/>
  <c r="H27" i="6"/>
  <c r="H15" i="6" s="1"/>
  <c r="N26" i="9"/>
  <c r="H27" i="7"/>
  <c r="G33" i="5"/>
  <c r="H78" i="7"/>
  <c r="M16" i="14"/>
  <c r="H73" i="7"/>
  <c r="H76" i="7"/>
  <c r="G54" i="9"/>
  <c r="H73" i="4"/>
  <c r="N26" i="10"/>
  <c r="N78" i="8"/>
  <c r="N32" i="5"/>
  <c r="N78" i="6"/>
  <c r="N78" i="7"/>
  <c r="N67" i="7"/>
  <c r="G54" i="10"/>
  <c r="H74" i="4"/>
  <c r="H70" i="4"/>
  <c r="M22" i="14"/>
  <c r="H27" i="11"/>
  <c r="H15" i="11" s="1"/>
  <c r="H27" i="9"/>
  <c r="H15" i="9" s="1"/>
  <c r="H27" i="5"/>
  <c r="H15" i="5" s="1"/>
  <c r="H27" i="4"/>
  <c r="H15" i="4" s="1"/>
  <c r="H27" i="10"/>
  <c r="H15" i="10" s="1"/>
  <c r="N78" i="5"/>
  <c r="G33" i="9"/>
  <c r="G54" i="8"/>
  <c r="H75" i="7"/>
  <c r="H72" i="7"/>
  <c r="H72" i="4"/>
  <c r="H75" i="4"/>
  <c r="H26" i="8"/>
  <c r="H26" i="6"/>
  <c r="N32" i="7"/>
  <c r="H26" i="4"/>
  <c r="N32" i="8"/>
  <c r="G67" i="5"/>
  <c r="H78" i="5" s="1"/>
  <c r="G33" i="10"/>
  <c r="N32" i="9"/>
  <c r="H68" i="7"/>
  <c r="H71" i="7"/>
  <c r="H71" i="4"/>
  <c r="N67" i="4"/>
  <c r="M17" i="14"/>
  <c r="N26" i="6"/>
  <c r="M20" i="14"/>
  <c r="N78" i="4"/>
  <c r="M23" i="14"/>
  <c r="N32" i="4"/>
  <c r="N26" i="7"/>
  <c r="N32" i="6"/>
  <c r="H27" i="8"/>
  <c r="H15" i="8" s="1"/>
  <c r="G67" i="6"/>
  <c r="G55" i="7" l="1"/>
  <c r="H54" i="7" s="1"/>
  <c r="G55" i="5"/>
  <c r="H48" i="5" s="1"/>
  <c r="H52" i="4"/>
  <c r="H48" i="4"/>
  <c r="H54" i="4"/>
  <c r="H47" i="4"/>
  <c r="H51" i="4"/>
  <c r="N55" i="4"/>
  <c r="H46" i="4"/>
  <c r="H44" i="4"/>
  <c r="H45" i="4"/>
  <c r="H50" i="4"/>
  <c r="H49" i="4"/>
  <c r="N54" i="4"/>
  <c r="H70" i="10"/>
  <c r="N67" i="10"/>
  <c r="H75" i="10"/>
  <c r="H72" i="10"/>
  <c r="H69" i="10"/>
  <c r="H68" i="10"/>
  <c r="H74" i="10"/>
  <c r="G91" i="10"/>
  <c r="H76" i="10"/>
  <c r="H77" i="10"/>
  <c r="H73" i="10"/>
  <c r="H71" i="10"/>
  <c r="N54" i="9"/>
  <c r="G55" i="9"/>
  <c r="H54" i="9" s="1"/>
  <c r="N67" i="9"/>
  <c r="H72" i="9"/>
  <c r="G91" i="9"/>
  <c r="H69" i="9"/>
  <c r="H73" i="9"/>
  <c r="H71" i="9"/>
  <c r="H75" i="9"/>
  <c r="H70" i="9"/>
  <c r="H68" i="9"/>
  <c r="H77" i="9"/>
  <c r="H74" i="9"/>
  <c r="H76" i="9"/>
  <c r="H46" i="11"/>
  <c r="H51" i="11"/>
  <c r="H49" i="11"/>
  <c r="H48" i="11"/>
  <c r="H44" i="11"/>
  <c r="N55" i="11"/>
  <c r="H45" i="11"/>
  <c r="H50" i="11"/>
  <c r="H53" i="11"/>
  <c r="H47" i="11"/>
  <c r="H52" i="11"/>
  <c r="N91" i="8"/>
  <c r="H77" i="5"/>
  <c r="H69" i="5"/>
  <c r="G91" i="5"/>
  <c r="H76" i="5"/>
  <c r="H75" i="5"/>
  <c r="H68" i="5"/>
  <c r="N67" i="5"/>
  <c r="H73" i="5"/>
  <c r="H74" i="5"/>
  <c r="H70" i="5"/>
  <c r="H72" i="5"/>
  <c r="H71" i="5"/>
  <c r="H76" i="6"/>
  <c r="H72" i="6"/>
  <c r="G91" i="6"/>
  <c r="H69" i="6"/>
  <c r="H75" i="6"/>
  <c r="H68" i="6"/>
  <c r="H70" i="6"/>
  <c r="H71" i="6"/>
  <c r="H77" i="6"/>
  <c r="N67" i="6"/>
  <c r="H74" i="6"/>
  <c r="H78" i="6"/>
  <c r="H73" i="6"/>
  <c r="G55" i="8"/>
  <c r="H54" i="8" s="1"/>
  <c r="N54" i="8"/>
  <c r="N54" i="10"/>
  <c r="G55" i="10"/>
  <c r="H68" i="11"/>
  <c r="H72" i="11"/>
  <c r="N67" i="11"/>
  <c r="G91" i="11"/>
  <c r="H73" i="11"/>
  <c r="H77" i="11"/>
  <c r="H76" i="11"/>
  <c r="H70" i="11"/>
  <c r="H69" i="11"/>
  <c r="H71" i="11"/>
  <c r="H74" i="11"/>
  <c r="H75" i="11"/>
  <c r="H54" i="11"/>
  <c r="H78" i="9"/>
  <c r="N55" i="7" l="1"/>
  <c r="H52" i="7"/>
  <c r="H49" i="7"/>
  <c r="H47" i="7"/>
  <c r="H46" i="7"/>
  <c r="H44" i="7"/>
  <c r="H45" i="7"/>
  <c r="H53" i="7"/>
  <c r="H50" i="7"/>
  <c r="H51" i="7"/>
  <c r="H48" i="7"/>
  <c r="H50" i="5"/>
  <c r="H44" i="5"/>
  <c r="H49" i="5"/>
  <c r="N55" i="5"/>
  <c r="H51" i="5"/>
  <c r="H52" i="5"/>
  <c r="H46" i="5"/>
  <c r="H47" i="5"/>
  <c r="H54" i="5"/>
  <c r="H45" i="5"/>
  <c r="H53" i="5"/>
  <c r="H44" i="10"/>
  <c r="H53" i="10"/>
  <c r="H50" i="10"/>
  <c r="H46" i="10"/>
  <c r="H51" i="10"/>
  <c r="H52" i="10"/>
  <c r="H45" i="10"/>
  <c r="H49" i="10"/>
  <c r="H47" i="10"/>
  <c r="N55" i="10"/>
  <c r="H48" i="10"/>
  <c r="H54" i="10"/>
  <c r="N91" i="6"/>
  <c r="N91" i="10"/>
  <c r="H48" i="9"/>
  <c r="H44" i="9"/>
  <c r="H53" i="9"/>
  <c r="H51" i="9"/>
  <c r="H45" i="9"/>
  <c r="H47" i="9"/>
  <c r="H52" i="9"/>
  <c r="N55" i="9"/>
  <c r="H49" i="9"/>
  <c r="H46" i="9"/>
  <c r="H50" i="9"/>
  <c r="N91" i="11"/>
  <c r="H51" i="8"/>
  <c r="H48" i="8"/>
  <c r="H44" i="8"/>
  <c r="H47" i="8"/>
  <c r="N55" i="8"/>
  <c r="H45" i="8"/>
  <c r="H49" i="8"/>
  <c r="H52" i="8"/>
  <c r="H46" i="8"/>
  <c r="H50" i="8"/>
  <c r="H53" i="8"/>
  <c r="N91" i="5"/>
  <c r="N91" i="9"/>
  <c r="J17" i="5"/>
  <c r="J22" i="5"/>
  <c r="J20" i="5"/>
  <c r="J25" i="5"/>
  <c r="J24" i="5"/>
  <c r="J21" i="5"/>
  <c r="J23" i="5"/>
  <c r="J19" i="5"/>
  <c r="J18" i="5"/>
  <c r="J16" i="5"/>
  <c r="K15" i="5"/>
  <c r="J21" i="6"/>
  <c r="J19" i="6"/>
  <c r="J20" i="6"/>
  <c r="J18" i="6"/>
  <c r="J25" i="6"/>
  <c r="J22" i="6"/>
  <c r="J24" i="6"/>
  <c r="J23" i="6"/>
  <c r="J17" i="6"/>
  <c r="J16" i="6"/>
  <c r="K15" i="6"/>
  <c r="J21" i="7"/>
  <c r="J24" i="7"/>
  <c r="J22" i="7"/>
  <c r="J17" i="7"/>
  <c r="J19" i="7"/>
  <c r="J20" i="7"/>
  <c r="J23" i="7"/>
  <c r="J18" i="7"/>
  <c r="K15" i="7"/>
  <c r="J25" i="7"/>
  <c r="J16" i="7"/>
  <c r="J25" i="9"/>
  <c r="J20" i="9"/>
  <c r="J18" i="9"/>
  <c r="J22" i="9"/>
  <c r="J21" i="9"/>
  <c r="J23" i="9"/>
  <c r="J24" i="9"/>
  <c r="J19" i="9"/>
  <c r="K15" i="9"/>
  <c r="J17" i="9"/>
  <c r="J16" i="9"/>
  <c r="J18" i="8"/>
  <c r="J20" i="8"/>
  <c r="J19" i="8"/>
  <c r="J16" i="8"/>
  <c r="J17" i="8"/>
  <c r="J21" i="8"/>
  <c r="J22" i="8"/>
  <c r="K15" i="8"/>
  <c r="J25" i="8"/>
  <c r="J24" i="8"/>
  <c r="J23" i="8"/>
  <c r="J19" i="11"/>
  <c r="J23" i="11"/>
  <c r="J18" i="11"/>
  <c r="K15" i="11"/>
  <c r="J17" i="11"/>
  <c r="J20" i="11"/>
  <c r="J25" i="11"/>
  <c r="J16" i="11"/>
  <c r="J22" i="11"/>
  <c r="J21" i="11"/>
  <c r="J24" i="11"/>
  <c r="I32" i="10"/>
  <c r="K32" i="10" s="1"/>
  <c r="I78" i="4"/>
  <c r="I67" i="4" s="1"/>
  <c r="J24" i="10"/>
  <c r="J17" i="10"/>
  <c r="J16" i="10"/>
  <c r="J19" i="10"/>
  <c r="J23" i="10"/>
  <c r="J21" i="10"/>
  <c r="J18" i="10"/>
  <c r="J20" i="10"/>
  <c r="K15" i="10"/>
  <c r="J22" i="10"/>
  <c r="J25" i="10"/>
  <c r="J17" i="4"/>
  <c r="J25" i="4"/>
  <c r="J23" i="4"/>
  <c r="J18" i="4"/>
  <c r="J20" i="4"/>
  <c r="J22" i="4"/>
  <c r="J19" i="4"/>
  <c r="J24" i="4"/>
  <c r="J16" i="4"/>
  <c r="J21" i="4"/>
  <c r="K15" i="4"/>
  <c r="I32" i="11"/>
  <c r="N21" i="14" s="1"/>
  <c r="K26" i="11"/>
  <c r="I78" i="11"/>
  <c r="K78" i="11" s="1"/>
  <c r="J26" i="10"/>
  <c r="I78" i="10"/>
  <c r="K78" i="10" s="1"/>
  <c r="I32" i="9"/>
  <c r="I54" i="9" s="1"/>
  <c r="K26" i="9"/>
  <c r="I78" i="9"/>
  <c r="K78" i="9" s="1"/>
  <c r="I32" i="8"/>
  <c r="K32" i="8" s="1"/>
  <c r="K26" i="8"/>
  <c r="I78" i="8"/>
  <c r="I67" i="8" s="1"/>
  <c r="I32" i="7"/>
  <c r="I54" i="7" s="1"/>
  <c r="J26" i="7"/>
  <c r="I78" i="7"/>
  <c r="I78" i="6"/>
  <c r="I67" i="6" s="1"/>
  <c r="K26" i="6"/>
  <c r="I32" i="6"/>
  <c r="N20" i="14" s="1"/>
  <c r="I32" i="5"/>
  <c r="N18" i="14" s="1"/>
  <c r="K26" i="5"/>
  <c r="I78" i="5"/>
  <c r="K78" i="5" s="1"/>
  <c r="K26" i="4"/>
  <c r="I32" i="4"/>
  <c r="I54" i="4" s="1"/>
  <c r="I67" i="9" l="1"/>
  <c r="I91" i="9" s="1"/>
  <c r="K91" i="9" s="1"/>
  <c r="I54" i="10"/>
  <c r="K54" i="10" s="1"/>
  <c r="I67" i="7"/>
  <c r="J78" i="7" s="1"/>
  <c r="K78" i="6"/>
  <c r="J71" i="4"/>
  <c r="J70" i="4"/>
  <c r="J74" i="4"/>
  <c r="J72" i="4"/>
  <c r="K78" i="4"/>
  <c r="I55" i="4"/>
  <c r="K54" i="4"/>
  <c r="I55" i="7"/>
  <c r="J54" i="7" s="1"/>
  <c r="K54" i="7"/>
  <c r="J77" i="6"/>
  <c r="J69" i="6"/>
  <c r="I91" i="6"/>
  <c r="K91" i="6" s="1"/>
  <c r="J78" i="6"/>
  <c r="J76" i="6"/>
  <c r="K67" i="6"/>
  <c r="J72" i="6"/>
  <c r="J73" i="6"/>
  <c r="J75" i="6"/>
  <c r="J74" i="6"/>
  <c r="J68" i="6"/>
  <c r="J71" i="6"/>
  <c r="J70" i="6"/>
  <c r="K67" i="8"/>
  <c r="J70" i="8"/>
  <c r="J74" i="8"/>
  <c r="J68" i="8"/>
  <c r="I91" i="8"/>
  <c r="K91" i="8" s="1"/>
  <c r="J75" i="8"/>
  <c r="J77" i="8"/>
  <c r="J73" i="8"/>
  <c r="J71" i="8"/>
  <c r="J76" i="8"/>
  <c r="J72" i="8"/>
  <c r="J69" i="8"/>
  <c r="I55" i="9"/>
  <c r="K54" i="9"/>
  <c r="N17" i="14"/>
  <c r="I54" i="11"/>
  <c r="J76" i="4"/>
  <c r="K26" i="10"/>
  <c r="K32" i="6"/>
  <c r="K32" i="11"/>
  <c r="K78" i="7"/>
  <c r="K26" i="7"/>
  <c r="K32" i="5"/>
  <c r="K32" i="4"/>
  <c r="I67" i="11"/>
  <c r="J69" i="4"/>
  <c r="J75" i="4"/>
  <c r="N19" i="14"/>
  <c r="J78" i="8"/>
  <c r="J26" i="9"/>
  <c r="J26" i="4"/>
  <c r="I54" i="5"/>
  <c r="I54" i="6"/>
  <c r="I54" i="8"/>
  <c r="N23" i="14"/>
  <c r="J73" i="4"/>
  <c r="K67" i="4"/>
  <c r="K78" i="8"/>
  <c r="I67" i="5"/>
  <c r="J78" i="5" s="1"/>
  <c r="I67" i="10"/>
  <c r="J78" i="4"/>
  <c r="N22" i="14"/>
  <c r="J78" i="11"/>
  <c r="J26" i="6"/>
  <c r="J26" i="8"/>
  <c r="I91" i="4"/>
  <c r="K91" i="4" s="1"/>
  <c r="N16" i="14"/>
  <c r="K32" i="7"/>
  <c r="K32" i="9"/>
  <c r="J26" i="11"/>
  <c r="J26" i="5"/>
  <c r="J77" i="4"/>
  <c r="J68" i="4"/>
  <c r="J78" i="9" l="1"/>
  <c r="J71" i="9"/>
  <c r="J77" i="9"/>
  <c r="J68" i="9"/>
  <c r="J75" i="9"/>
  <c r="J76" i="9"/>
  <c r="K67" i="9"/>
  <c r="J74" i="9"/>
  <c r="J72" i="9"/>
  <c r="J69" i="9"/>
  <c r="J73" i="9"/>
  <c r="J70" i="9"/>
  <c r="K67" i="7"/>
  <c r="I91" i="7"/>
  <c r="K91" i="7" s="1"/>
  <c r="J76" i="7"/>
  <c r="J73" i="7"/>
  <c r="J68" i="7"/>
  <c r="J77" i="7"/>
  <c r="J74" i="7"/>
  <c r="J69" i="7"/>
  <c r="J71" i="7"/>
  <c r="I55" i="10"/>
  <c r="J54" i="10" s="1"/>
  <c r="J75" i="7"/>
  <c r="J72" i="7"/>
  <c r="J70" i="7"/>
  <c r="I55" i="11"/>
  <c r="J54" i="11" s="1"/>
  <c r="K54" i="11"/>
  <c r="J45" i="7"/>
  <c r="J44" i="7"/>
  <c r="J49" i="7"/>
  <c r="J48" i="7"/>
  <c r="J50" i="7"/>
  <c r="J52" i="7"/>
  <c r="J47" i="7"/>
  <c r="K55" i="7"/>
  <c r="J51" i="7"/>
  <c r="J53" i="7"/>
  <c r="J46" i="7"/>
  <c r="K67" i="10"/>
  <c r="J77" i="10"/>
  <c r="J68" i="10"/>
  <c r="J76" i="10"/>
  <c r="J71" i="10"/>
  <c r="J73" i="10"/>
  <c r="J74" i="10"/>
  <c r="J69" i="10"/>
  <c r="J72" i="10"/>
  <c r="I91" i="10"/>
  <c r="K91" i="10" s="1"/>
  <c r="J75" i="10"/>
  <c r="J70" i="10"/>
  <c r="K54" i="8"/>
  <c r="I55" i="8"/>
  <c r="K67" i="5"/>
  <c r="J76" i="5"/>
  <c r="J69" i="5"/>
  <c r="J72" i="5"/>
  <c r="I91" i="5"/>
  <c r="K91" i="5" s="1"/>
  <c r="J74" i="5"/>
  <c r="J77" i="5"/>
  <c r="J68" i="5"/>
  <c r="J75" i="5"/>
  <c r="J70" i="5"/>
  <c r="J71" i="5"/>
  <c r="J73" i="5"/>
  <c r="J45" i="9"/>
  <c r="J44" i="9"/>
  <c r="J49" i="9"/>
  <c r="J52" i="9"/>
  <c r="J48" i="9"/>
  <c r="J50" i="9"/>
  <c r="J53" i="9"/>
  <c r="K55" i="9"/>
  <c r="J47" i="9"/>
  <c r="J46" i="9"/>
  <c r="J51" i="9"/>
  <c r="J54" i="9"/>
  <c r="J47" i="4"/>
  <c r="J45" i="4"/>
  <c r="J48" i="4"/>
  <c r="J46" i="4"/>
  <c r="J51" i="4"/>
  <c r="J44" i="4"/>
  <c r="J53" i="4"/>
  <c r="J50" i="4"/>
  <c r="J49" i="4"/>
  <c r="K55" i="4"/>
  <c r="J52" i="4"/>
  <c r="K54" i="5"/>
  <c r="I55" i="5"/>
  <c r="J78" i="10"/>
  <c r="K54" i="6"/>
  <c r="I55" i="6"/>
  <c r="I91" i="11"/>
  <c r="K91" i="11" s="1"/>
  <c r="J71" i="11"/>
  <c r="J75" i="11"/>
  <c r="K67" i="11"/>
  <c r="J73" i="11"/>
  <c r="J69" i="11"/>
  <c r="J70" i="11"/>
  <c r="J76" i="11"/>
  <c r="J68" i="11"/>
  <c r="J72" i="11"/>
  <c r="J74" i="11"/>
  <c r="J77" i="11"/>
  <c r="J54" i="4"/>
  <c r="J44" i="10" l="1"/>
  <c r="J51" i="10"/>
  <c r="J50" i="10"/>
  <c r="J46" i="10"/>
  <c r="K55" i="10"/>
  <c r="J47" i="10"/>
  <c r="J49" i="10"/>
  <c r="J45" i="10"/>
  <c r="J48" i="10"/>
  <c r="J53" i="10"/>
  <c r="J52" i="10"/>
  <c r="J46" i="6"/>
  <c r="J53" i="6"/>
  <c r="K55" i="6"/>
  <c r="J44" i="6"/>
  <c r="J50" i="6"/>
  <c r="J47" i="6"/>
  <c r="J45" i="6"/>
  <c r="J52" i="6"/>
  <c r="J49" i="6"/>
  <c r="J48" i="6"/>
  <c r="J51" i="6"/>
  <c r="J54" i="6"/>
  <c r="J44" i="5"/>
  <c r="J46" i="5"/>
  <c r="J45" i="5"/>
  <c r="J52" i="5"/>
  <c r="J48" i="5"/>
  <c r="J51" i="5"/>
  <c r="J50" i="5"/>
  <c r="K55" i="5"/>
  <c r="J53" i="5"/>
  <c r="J49" i="5"/>
  <c r="J47" i="5"/>
  <c r="J50" i="8"/>
  <c r="J47" i="8"/>
  <c r="K55" i="8"/>
  <c r="J48" i="8"/>
  <c r="J45" i="8"/>
  <c r="J49" i="8"/>
  <c r="J51" i="8"/>
  <c r="J46" i="8"/>
  <c r="J52" i="8"/>
  <c r="J44" i="8"/>
  <c r="J53" i="8"/>
  <c r="J54" i="8"/>
  <c r="J54" i="5"/>
  <c r="J51" i="11"/>
  <c r="J53" i="11"/>
  <c r="J46" i="11"/>
  <c r="J45" i="11"/>
  <c r="J50" i="11"/>
  <c r="K55" i="11"/>
  <c r="J47" i="11"/>
  <c r="J52" i="11"/>
  <c r="J49" i="11"/>
  <c r="J48" i="11"/>
  <c r="J44" i="11"/>
</calcChain>
</file>

<file path=xl/sharedStrings.xml><?xml version="1.0" encoding="utf-8"?>
<sst xmlns="http://schemas.openxmlformats.org/spreadsheetml/2006/main" count="882" uniqueCount="231">
  <si>
    <t xml:space="preserve">Información ampliada del Reporte Regional </t>
  </si>
  <si>
    <t>Macro Región Centro</t>
  </si>
  <si>
    <t>Índice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</si>
  <si>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</si>
  <si>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</si>
  <si>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</si>
  <si>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</si>
  <si>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</si>
  <si>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</si>
  <si>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</si>
  <si>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</si>
  <si>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 xml:space="preserve">1. Exportaciones según Sector </t>
  </si>
  <si>
    <t>Sectores</t>
  </si>
  <si>
    <t>FOB 2021</t>
  </si>
  <si>
    <t>Par.% FOB</t>
  </si>
  <si>
    <t>FOB 2020</t>
  </si>
  <si>
    <t>No tradicional</t>
  </si>
  <si>
    <t>Agro No Tradicional</t>
  </si>
  <si>
    <t>Sidero Metalúrgico</t>
  </si>
  <si>
    <t>Textil y Confecciones</t>
  </si>
  <si>
    <t>Pesca No Tradicional</t>
  </si>
  <si>
    <t>Industria de Papel y Cartón</t>
  </si>
  <si>
    <t>Químico</t>
  </si>
  <si>
    <t>Metal Mecánico</t>
  </si>
  <si>
    <t>Minería No Metálica</t>
  </si>
  <si>
    <t>Maderas</t>
  </si>
  <si>
    <t>Joyería</t>
  </si>
  <si>
    <t>Otros</t>
  </si>
  <si>
    <t>Tradicional</t>
  </si>
  <si>
    <t>Minería</t>
  </si>
  <si>
    <t>Pesca Tradicional</t>
  </si>
  <si>
    <t>Agro Tradicional</t>
  </si>
  <si>
    <t>Petróleo y Gas Natural</t>
  </si>
  <si>
    <t>Total</t>
  </si>
  <si>
    <t>Fuente: Camtrade Plus</t>
  </si>
  <si>
    <t>Elaboración: CIE -PERUCÁMARAS</t>
  </si>
  <si>
    <t>2. Exportaciones: Principales Socios comerciales</t>
  </si>
  <si>
    <t>País</t>
  </si>
  <si>
    <t>China</t>
  </si>
  <si>
    <t>EE.UU.</t>
  </si>
  <si>
    <t>Core del Sur</t>
  </si>
  <si>
    <t>Japón</t>
  </si>
  <si>
    <t>Canadá</t>
  </si>
  <si>
    <t>Países Bajos</t>
  </si>
  <si>
    <t>Alemania</t>
  </si>
  <si>
    <t>Suiza</t>
  </si>
  <si>
    <t>España</t>
  </si>
  <si>
    <t>India</t>
  </si>
  <si>
    <t>3. Exportaciones: Principales productos según sector</t>
  </si>
  <si>
    <t>Uvas frescas</t>
  </si>
  <si>
    <t>Paltas</t>
  </si>
  <si>
    <t>Espárragos</t>
  </si>
  <si>
    <t>Arándanos</t>
  </si>
  <si>
    <t>Plata aleada</t>
  </si>
  <si>
    <t>Jenghibre (Kion)</t>
  </si>
  <si>
    <t>Oro en demás formas</t>
  </si>
  <si>
    <t>Estaño sin alear</t>
  </si>
  <si>
    <t>Agro no tradicional</t>
  </si>
  <si>
    <t>Bélgica</t>
  </si>
  <si>
    <t>Corea del Sur</t>
  </si>
  <si>
    <t>Chile</t>
  </si>
  <si>
    <t>Mangos y mangostanes</t>
  </si>
  <si>
    <t>Arvejas</t>
  </si>
  <si>
    <t>Jureles</t>
  </si>
  <si>
    <t>Mangos</t>
  </si>
  <si>
    <t>Ejecución de proyectos a nivel de gobierno regional por proyectos</t>
  </si>
  <si>
    <t>Año de Ejecución: 2020</t>
  </si>
  <si>
    <t>Incluye: Sólo Proyectos</t>
  </si>
  <si>
    <t>TOTAL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</si>
  <si>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</si>
  <si>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</si>
  <si>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</si>
  <si>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</si>
  <si>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</si>
  <si>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</si>
  <si>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PIM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</si>
  <si>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</si>
  <si>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</si>
  <si>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</si>
  <si>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</si>
  <si>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</si>
  <si>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</si>
  <si>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</si>
  <si>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</si>
  <si>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</si>
  <si>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</si>
  <si>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</si>
  <si>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</si>
  <si>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</si>
  <si>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</si>
  <si>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</si>
  <si>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</si>
  <si>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</si>
  <si>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</si>
  <si>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</si>
  <si>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</si>
  <si>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</si>
  <si>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</si>
  <si>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</si>
  <si>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Textil y confecciones</t>
  </si>
  <si>
    <t>Tailandia</t>
  </si>
  <si>
    <t>Tara en polvo</t>
  </si>
  <si>
    <t>Kiwicha</t>
  </si>
  <si>
    <t>Pieles y Cueros</t>
  </si>
  <si>
    <t>Calzado</t>
  </si>
  <si>
    <t>Emiratos Árabes</t>
  </si>
  <si>
    <t>Turquía</t>
  </si>
  <si>
    <t>Café sin tostar</t>
  </si>
  <si>
    <t>México</t>
  </si>
  <si>
    <t>Reino Unido</t>
  </si>
  <si>
    <t>Filetes congelados de trucha</t>
  </si>
  <si>
    <t>Mantas de lana</t>
  </si>
  <si>
    <t>Italia</t>
  </si>
  <si>
    <t>Colombia</t>
  </si>
  <si>
    <t>Otro</t>
  </si>
  <si>
    <t>Hong Kong</t>
  </si>
  <si>
    <t>Barras de hierro</t>
  </si>
  <si>
    <t>Taiwán</t>
  </si>
  <si>
    <t>Malasia</t>
  </si>
  <si>
    <t>Jengibre (Kion)</t>
  </si>
  <si>
    <t>Naranjas</t>
  </si>
  <si>
    <t>Cúrcuma</t>
  </si>
  <si>
    <t>Piñas</t>
  </si>
  <si>
    <t>Namibia</t>
  </si>
  <si>
    <t>Filetes congelados de truchas</t>
  </si>
  <si>
    <t>Truchas</t>
  </si>
  <si>
    <t>Hígados, huevas y lechas de pescado</t>
  </si>
  <si>
    <t>Edición N° 505</t>
  </si>
  <si>
    <t>Exportaciones 2022</t>
  </si>
  <si>
    <t>Martes 18 de abril 2022</t>
  </si>
  <si>
    <t>Macro Región Centro: Exportaciones 2022</t>
  </si>
  <si>
    <t>Macro Región Centro: Exportaciones Tradicionales y No Tradicionales 2021-2022</t>
  </si>
  <si>
    <t>(Valor FOB en Millones de US$)</t>
  </si>
  <si>
    <t>FOB 2022</t>
  </si>
  <si>
    <t>Var. % 22/21</t>
  </si>
  <si>
    <t>Macro Región Centro: Exportaciones 2021-2022</t>
  </si>
  <si>
    <t>Exportaciones: Principales Socios Comerciales 2021-2022</t>
  </si>
  <si>
    <t>Var. % 22/20</t>
  </si>
  <si>
    <t>Áncash: Exportaciones 2022</t>
  </si>
  <si>
    <t>Exportaciones Tradicionales y No Tradicionales 2021-2022</t>
  </si>
  <si>
    <t>Principales Exportaciones Tradicionales y No Tradicionales 2021 - 2022</t>
  </si>
  <si>
    <t>Apurímac: Exportaciones 2022</t>
  </si>
  <si>
    <t>Ayacucho: Exportaciones 2022</t>
  </si>
  <si>
    <t>Huancavelica: Exportaciones 2022</t>
  </si>
  <si>
    <t>Huánuco: Exportaciones 2022</t>
  </si>
  <si>
    <t>Ica: Exportaciones 2022</t>
  </si>
  <si>
    <t>Junín: Exportaciones 2022</t>
  </si>
  <si>
    <t>Pasco: Exportaciones 2022</t>
  </si>
  <si>
    <t>Metal No Mecánico</t>
  </si>
  <si>
    <t xml:space="preserve">Pesca Tradicional </t>
  </si>
  <si>
    <t xml:space="preserve">Minería </t>
  </si>
  <si>
    <t>Ecuador</t>
  </si>
  <si>
    <t>Rep. Dominicana</t>
  </si>
  <si>
    <t>Bolivia</t>
  </si>
  <si>
    <t>Brasil</t>
  </si>
  <si>
    <t>Las demás vieiras</t>
  </si>
  <si>
    <t>Demás ácidos grasos monocarboxílicos industriales</t>
  </si>
  <si>
    <t>Barras de hierro sin alear</t>
  </si>
  <si>
    <t>Minerales de cobre y sus concentrados</t>
  </si>
  <si>
    <t>Los demás minerales de zinc y sus concentrados</t>
  </si>
  <si>
    <t>Harina, polvo y "pelletes" de pescado</t>
  </si>
  <si>
    <t>Grasas y aceite de pescado</t>
  </si>
  <si>
    <t>Demás minerales de molibdeno</t>
  </si>
  <si>
    <t>Minerales de plomo y sus concentrados</t>
  </si>
  <si>
    <t>Demás grasas y aceites de pescado</t>
  </si>
  <si>
    <t>Minerales de plata y sus concentrados</t>
  </si>
  <si>
    <t>Concentrados de zinc de baja ley</t>
  </si>
  <si>
    <t>Demás "tshirt" de algodón</t>
  </si>
  <si>
    <t>Tshirts y camisetas de punto</t>
  </si>
  <si>
    <t>Abrigones, chaquetones</t>
  </si>
  <si>
    <t>Guantes, mitones y manoplas</t>
  </si>
  <si>
    <t>Los demás frijoles</t>
  </si>
  <si>
    <t>Pantalones largos</t>
  </si>
  <si>
    <t>Camisas, blusas</t>
  </si>
  <si>
    <t xml:space="preserve">Demás materiales minerales </t>
  </si>
  <si>
    <t>Minerales de hierro y sus concentrados</t>
  </si>
  <si>
    <t>Minerales de oro y sus concentrados</t>
  </si>
  <si>
    <t>Plata en bruto, sin alear</t>
  </si>
  <si>
    <t>Plata en bruto</t>
  </si>
  <si>
    <t>Demás pelos finos</t>
  </si>
  <si>
    <t>Los demás minerales de zinc</t>
  </si>
  <si>
    <t>Los demás quinua</t>
  </si>
  <si>
    <t>Demás mucílagos</t>
  </si>
  <si>
    <t>Mucílago de semilla de tara</t>
  </si>
  <si>
    <t>Demás artículos confeccionados</t>
  </si>
  <si>
    <t>Los demás follaje</t>
  </si>
  <si>
    <t>Pallares</t>
  </si>
  <si>
    <t>Cacao en grano, crudo</t>
  </si>
  <si>
    <t>Demás semillas y frutos oleaginosos</t>
  </si>
  <si>
    <t>Cobre de cementación</t>
  </si>
  <si>
    <t>Betún de petróleo</t>
  </si>
  <si>
    <t>Mantas de los demás pelos finos</t>
  </si>
  <si>
    <t>Demás artículos de cama</t>
  </si>
  <si>
    <t>Sulfato de bario natural</t>
  </si>
  <si>
    <t>Demás pantalones largos</t>
  </si>
  <si>
    <t>Pantalones, pantalones con peto</t>
  </si>
  <si>
    <t>Camisas para hombres o niño</t>
  </si>
  <si>
    <t>Demás frijoles</t>
  </si>
  <si>
    <t>Las demás bananas</t>
  </si>
  <si>
    <t>Manteca de cacao con índice de acidez inferior al 1%</t>
  </si>
  <si>
    <t>Manteca de cacao con índice de acidez superio a 1% pero inferior a 1.65%</t>
  </si>
  <si>
    <t>Las demás</t>
  </si>
  <si>
    <t>Demás chocolates y preparaciones</t>
  </si>
  <si>
    <t>Café sin tostar, excepto para siembra</t>
  </si>
  <si>
    <t>Las demás gasolinas sin tetraelio de plomo</t>
  </si>
  <si>
    <t>Oro en demás formas, en bruto</t>
  </si>
  <si>
    <t>Harina, polvo, "pellests" de pescado</t>
  </si>
  <si>
    <t>Cátodos y secciones de cátodos</t>
  </si>
  <si>
    <t>Grasas y aceites de pescado</t>
  </si>
  <si>
    <t>Las demás mandarinas frescas</t>
  </si>
  <si>
    <t>Cebollas y chalotes</t>
  </si>
  <si>
    <t>Demás frutas u otros frutos</t>
  </si>
  <si>
    <t>Tshirt de algodón para hombres o mujeres</t>
  </si>
  <si>
    <t>Camisas de punto para hombres o niños</t>
  </si>
  <si>
    <t>Cacao en grano, excepto para siembra</t>
  </si>
  <si>
    <t>Demás maderas aserradas</t>
  </si>
  <si>
    <t>Los demás jugos sin fermentar</t>
  </si>
  <si>
    <t>Demás hortalizas</t>
  </si>
  <si>
    <t>Los demás follaje, hojas</t>
  </si>
  <si>
    <t>Café sin tostar, excepto para siembre</t>
  </si>
  <si>
    <t>Lana sucia</t>
  </si>
  <si>
    <t>Café tostado, molido</t>
  </si>
  <si>
    <t>Café tostado, en grano</t>
  </si>
  <si>
    <t>Filetes frescos o refrigerados de truchas</t>
  </si>
  <si>
    <t>Demás gomas, resinas</t>
  </si>
  <si>
    <t>Las demás maderas tropicales</t>
  </si>
  <si>
    <t>Frutos de los géneros capsicum</t>
  </si>
  <si>
    <t>Las demás gasolinas sin tetraetilo de plomo</t>
  </si>
  <si>
    <t>Harina, polvo, pellets, de pescado</t>
  </si>
  <si>
    <t>Las demás mandarinas</t>
  </si>
  <si>
    <t>Principales Exportaciones Tradicionales y No Tradicionales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</si>
</sst>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&quot;, &quot;dd&quot; de &quot;mmmm&quot; de &quot;yyyy"/>
    <numFmt numFmtId="165" formatCode="#,##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FEDED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4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0" fillId="0" borderId="0" xfId="0" applyAlignment="1">
      <alignment horizontal="left" indent="1"/>
    </xf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9" fillId="2" borderId="0" xfId="0" applyFont="1" applyFill="1"/>
    <xf numFmtId="0" fontId="22" fillId="6" borderId="0" xfId="0" applyFont="1" applyFill="1"/>
    <xf numFmtId="0" fontId="22" fillId="6" borderId="2" xfId="0" applyFont="1" applyFill="1" applyBorder="1" applyAlignment="1">
      <alignment horizontal="left" wrapText="1"/>
    </xf>
    <xf numFmtId="3" fontId="22" fillId="6" borderId="2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left" wrapText="1"/>
    </xf>
    <xf numFmtId="0" fontId="22" fillId="6" borderId="3" xfId="0" applyFont="1" applyFill="1" applyBorder="1" applyAlignment="1">
      <alignment horizontal="right"/>
    </xf>
    <xf numFmtId="3" fontId="22" fillId="6" borderId="3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right" wrapText="1"/>
    </xf>
    <xf numFmtId="3" fontId="22" fillId="6" borderId="2" xfId="0" applyNumberFormat="1" applyFont="1" applyFill="1" applyBorder="1" applyAlignment="1">
      <alignment horizontal="right" wrapText="1"/>
    </xf>
    <xf numFmtId="0" fontId="23" fillId="7" borderId="4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/>
    </xf>
    <xf numFmtId="3" fontId="22" fillId="6" borderId="0" xfId="0" applyNumberFormat="1" applyFont="1" applyFill="1" applyAlignment="1">
      <alignment horizontal="right"/>
    </xf>
    <xf numFmtId="0" fontId="22" fillId="6" borderId="0" xfId="0" applyFont="1" applyFill="1" applyAlignment="1">
      <alignment horizontal="right"/>
    </xf>
    <xf numFmtId="0" fontId="22" fillId="6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2" fillId="6" borderId="1" xfId="0" applyFont="1" applyFill="1" applyBorder="1" applyAlignment="1">
      <alignment horizontal="left" wrapText="1"/>
    </xf>
    <xf numFmtId="3" fontId="22" fillId="6" borderId="1" xfId="0" applyNumberFormat="1" applyFont="1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3" fontId="22" fillId="6" borderId="1" xfId="0" applyNumberFormat="1" applyFont="1" applyFill="1" applyBorder="1" applyAlignment="1">
      <alignment horizontal="right" wrapText="1"/>
    </xf>
    <xf numFmtId="0" fontId="22" fillId="6" borderId="1" xfId="0" applyFont="1" applyFill="1" applyBorder="1" applyAlignment="1">
      <alignment horizontal="right" wrapText="1"/>
    </xf>
    <xf numFmtId="3" fontId="19" fillId="2" borderId="1" xfId="0" applyNumberFormat="1" applyFont="1" applyFill="1" applyBorder="1" applyAlignment="1">
      <alignment horizontal="right"/>
    </xf>
    <xf numFmtId="0" fontId="17" fillId="2" borderId="5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7" fillId="2" borderId="10" xfId="0" applyFont="1" applyFill="1" applyBorder="1"/>
    <xf numFmtId="0" fontId="17" fillId="2" borderId="11" xfId="0" applyFont="1" applyFill="1" applyBorder="1"/>
    <xf numFmtId="0" fontId="17" fillId="2" borderId="12" xfId="0" applyFont="1" applyFill="1" applyBorder="1"/>
    <xf numFmtId="0" fontId="18" fillId="2" borderId="0" xfId="0" applyFont="1" applyFill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1" xfId="0" applyFont="1" applyFill="1" applyBorder="1" applyAlignment="1">
      <alignment horizontal="left" indent="2"/>
    </xf>
    <xf numFmtId="0" fontId="18" fillId="2" borderId="1" xfId="0" applyFont="1" applyFill="1" applyBorder="1" applyAlignment="1">
      <alignment horizontal="left" indent="2"/>
    </xf>
    <xf numFmtId="9" fontId="19" fillId="2" borderId="1" xfId="1" applyFont="1" applyFill="1" applyBorder="1" applyAlignment="1">
      <alignment horizontal="right"/>
    </xf>
    <xf numFmtId="9" fontId="18" fillId="2" borderId="1" xfId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9" fontId="18" fillId="2" borderId="0" xfId="1" applyFont="1" applyFill="1" applyBorder="1" applyAlignment="1">
      <alignment horizontal="left"/>
    </xf>
    <xf numFmtId="3" fontId="18" fillId="2" borderId="0" xfId="0" applyNumberFormat="1" applyFont="1" applyFill="1" applyAlignment="1">
      <alignment horizontal="left"/>
    </xf>
    <xf numFmtId="166" fontId="18" fillId="2" borderId="0" xfId="1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9" fontId="18" fillId="0" borderId="0" xfId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9" fontId="19" fillId="0" borderId="0" xfId="1" applyFont="1" applyFill="1" applyBorder="1" applyAlignment="1">
      <alignment horizontal="right"/>
    </xf>
    <xf numFmtId="10" fontId="18" fillId="2" borderId="0" xfId="1" applyNumberFormat="1" applyFont="1" applyFill="1" applyBorder="1" applyAlignment="1">
      <alignment horizontal="left"/>
    </xf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1" fillId="6" borderId="0" xfId="0" applyFont="1" applyFill="1" applyAlignment="1">
      <alignment wrapText="1"/>
    </xf>
  </cellXfs>
  <cellStyles count="3"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F6969"/>
      <color rgb="FFEE9292"/>
      <color rgb="FFFEDEDE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89579550780207E-2"/>
          <c:y val="3.3065898774088311E-2"/>
          <c:w val="0.94988780356305968"/>
          <c:h val="0.759110045654372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'Macro Región Centro'!$O$15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'Macro Región Centro'!$O$16:$O$23</c:f>
              <c:numCache>
                <c:formatCode>#,##0</c:formatCode>
                <c:ptCount val="8"/>
                <c:pt idx="0">
                  <c:v>3593.84</c:v>
                </c:pt>
                <c:pt idx="1">
                  <c:v>3908.83</c:v>
                </c:pt>
                <c:pt idx="2">
                  <c:v>2052.1</c:v>
                </c:pt>
                <c:pt idx="3">
                  <c:v>1173.8300000000002</c:v>
                </c:pt>
                <c:pt idx="4">
                  <c:v>721.04</c:v>
                </c:pt>
                <c:pt idx="5">
                  <c:v>331.75</c:v>
                </c:pt>
                <c:pt idx="6">
                  <c:v>41.08</c:v>
                </c:pt>
                <c:pt idx="7">
                  <c:v>11.65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C-453B-A12D-C3250A0BB6F2}"/>
            </c:ext>
          </c:extLst>
        </c:ser>
        <c:ser>
          <c:idx val="1"/>
          <c:order val="1"/>
          <c:tx>
            <c:strRef>
              <c:f>'Macro Región Centro'!$N$15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6969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Centro'!$L$16:$L$23</c:f>
              <c:strCache>
                <c:ptCount val="8"/>
                <c:pt idx="0">
                  <c:v>Ica</c:v>
                </c:pt>
                <c:pt idx="1">
                  <c:v>Áncash</c:v>
                </c:pt>
                <c:pt idx="2">
                  <c:v>Apurímac</c:v>
                </c:pt>
                <c:pt idx="3">
                  <c:v>Junín</c:v>
                </c:pt>
                <c:pt idx="4">
                  <c:v>Ayacucho</c:v>
                </c:pt>
                <c:pt idx="5">
                  <c:v>Pasco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'Macro Región Centro'!$N$16:$N$23</c:f>
              <c:numCache>
                <c:formatCode>#,##0</c:formatCode>
                <c:ptCount val="8"/>
                <c:pt idx="0">
                  <c:v>6785.6399999999994</c:v>
                </c:pt>
                <c:pt idx="1">
                  <c:v>6622.11</c:v>
                </c:pt>
                <c:pt idx="2">
                  <c:v>3042.13</c:v>
                </c:pt>
                <c:pt idx="3">
                  <c:v>1567.15</c:v>
                </c:pt>
                <c:pt idx="4">
                  <c:v>815.32999999999993</c:v>
                </c:pt>
                <c:pt idx="5">
                  <c:v>453.53</c:v>
                </c:pt>
                <c:pt idx="6">
                  <c:v>72.08</c:v>
                </c:pt>
                <c:pt idx="7">
                  <c:v>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DC-4176-A817-E5E0A3BA13DD}"/>
            </c:ext>
          </c:extLst>
        </c:ser>
        <c:ser>
          <c:idx val="0"/>
          <c:order val="2"/>
          <c:tx>
            <c:strRef>
              <c:f>'Macro Región Centro'!$M$15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Centro'!$L$16:$L$23</c:f>
              <c:strCache>
                <c:ptCount val="8"/>
                <c:pt idx="0">
                  <c:v>Ica</c:v>
                </c:pt>
                <c:pt idx="1">
                  <c:v>Áncash</c:v>
                </c:pt>
                <c:pt idx="2">
                  <c:v>Apurímac</c:v>
                </c:pt>
                <c:pt idx="3">
                  <c:v>Junín</c:v>
                </c:pt>
                <c:pt idx="4">
                  <c:v>Ayacucho</c:v>
                </c:pt>
                <c:pt idx="5">
                  <c:v>Pasco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'Macro Región Centro'!$M$16:$M$23</c:f>
              <c:numCache>
                <c:formatCode>#,##0</c:formatCode>
                <c:ptCount val="8"/>
                <c:pt idx="0">
                  <c:v>6414.76</c:v>
                </c:pt>
                <c:pt idx="1">
                  <c:v>4212.17</c:v>
                </c:pt>
                <c:pt idx="2">
                  <c:v>2046.1499999999999</c:v>
                </c:pt>
                <c:pt idx="3">
                  <c:v>1220.6399999999999</c:v>
                </c:pt>
                <c:pt idx="4">
                  <c:v>789.26</c:v>
                </c:pt>
                <c:pt idx="5">
                  <c:v>458.51</c:v>
                </c:pt>
                <c:pt idx="6">
                  <c:v>54.59</c:v>
                </c:pt>
                <c:pt idx="7">
                  <c:v>11.57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C-4176-A817-E5E0A3BA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8"/>
        <c:axId val="430317032"/>
        <c:axId val="430322128"/>
      </c:barChart>
      <c:catAx>
        <c:axId val="43031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30322128"/>
        <c:crosses val="autoZero"/>
        <c:auto val="1"/>
        <c:lblAlgn val="ctr"/>
        <c:lblOffset val="100"/>
        <c:noMultiLvlLbl val="0"/>
      </c:catAx>
      <c:valAx>
        <c:axId val="4303221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3031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5991225" y="1725249"/>
          <a:ext cx="18000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5990383" y="1962543"/>
          <a:ext cx="18000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5992908" y="2222536"/>
          <a:ext cx="18000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5991225" y="2471727"/>
          <a:ext cx="18000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pSpPr/>
      </xdr:nvGrpSpPr>
      <xdr:grpSpPr>
        <a:xfrm>
          <a:off x="5977200" y="2731999"/>
          <a:ext cx="18000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68632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pSpPr/>
      </xdr:nvGrpSpPr>
      <xdr:grpSpPr>
        <a:xfrm>
          <a:off x="5984632" y="2979872"/>
          <a:ext cx="180000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9</xdr:col>
      <xdr:colOff>501108</xdr:colOff>
      <xdr:row>14</xdr:row>
      <xdr:rowOff>46640</xdr:rowOff>
    </xdr:from>
    <xdr:to>
      <xdr:col>10</xdr:col>
      <xdr:colOff>71508</xdr:colOff>
      <xdr:row>14</xdr:row>
      <xdr:rowOff>226640</xdr:rowOff>
    </xdr:to>
    <xdr:grpSp>
      <xdr:nvGrpSpPr>
        <xdr:cNvPr id="21" name="20 Grup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pSpPr/>
      </xdr:nvGrpSpPr>
      <xdr:grpSpPr>
        <a:xfrm>
          <a:off x="5987508" y="3254660"/>
          <a:ext cx="180000" cy="180000"/>
          <a:chOff x="5800725" y="871661"/>
          <a:chExt cx="219075" cy="217361"/>
        </a:xfrm>
      </xdr:grpSpPr>
      <xdr:sp macro="" textlink="">
        <xdr:nvSpPr>
          <xdr:cNvPr id="22" name="21 Elipse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22 Rectángulo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/>
        </xdr:nvSpPr>
        <xdr:spPr>
          <a:xfrm>
            <a:off x="5800725" y="871661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9</xdr:col>
      <xdr:colOff>493731</xdr:colOff>
      <xdr:row>15</xdr:row>
      <xdr:rowOff>25589</xdr:rowOff>
    </xdr:from>
    <xdr:to>
      <xdr:col>10</xdr:col>
      <xdr:colOff>64131</xdr:colOff>
      <xdr:row>15</xdr:row>
      <xdr:rowOff>205589</xdr:rowOff>
    </xdr:to>
    <xdr:grpSp>
      <xdr:nvGrpSpPr>
        <xdr:cNvPr id="24" name="23 Grup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pSpPr/>
      </xdr:nvGrpSpPr>
      <xdr:grpSpPr>
        <a:xfrm>
          <a:off x="5980131" y="3492689"/>
          <a:ext cx="180000" cy="180000"/>
          <a:chOff x="5793726" y="875243"/>
          <a:chExt cx="219075" cy="213779"/>
        </a:xfrm>
      </xdr:grpSpPr>
      <xdr:sp macro="" textlink="">
        <xdr:nvSpPr>
          <xdr:cNvPr id="25" name="24 Elipse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6" name="25 Rectángulo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SpPr/>
        </xdr:nvSpPr>
        <xdr:spPr>
          <a:xfrm>
            <a:off x="5793726" y="875243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851648</xdr:colOff>
      <xdr:row>12</xdr:row>
      <xdr:rowOff>38099</xdr:rowOff>
    </xdr:from>
    <xdr:to>
      <xdr:col>15</xdr:col>
      <xdr:colOff>26895</xdr:colOff>
      <xdr:row>32</xdr:row>
      <xdr:rowOff>53789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A2" workbookViewId="0">
      <selection activeCell="G12" sqref="G12:P12"/>
    </sheetView>
  </sheetViews>
  <sheetFormatPr baseColWidth="10"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90" t="s">
        <v>0</v>
      </c>
      <c r="H2" s="90"/>
      <c r="I2" s="90"/>
      <c r="J2" s="90"/>
      <c r="K2" s="90"/>
      <c r="L2" s="90"/>
      <c r="M2" s="90"/>
      <c r="N2" s="90"/>
      <c r="O2" s="90"/>
      <c r="P2" s="90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91" t="s">
        <v>127</v>
      </c>
      <c r="H3" s="91"/>
      <c r="I3" s="91"/>
      <c r="J3" s="91"/>
      <c r="K3" s="91"/>
      <c r="L3" s="91"/>
      <c r="M3" s="91"/>
      <c r="N3" s="91"/>
      <c r="O3" s="91"/>
      <c r="P3" s="91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92" t="s">
        <v>1</v>
      </c>
      <c r="H9" s="92"/>
      <c r="I9" s="92"/>
      <c r="J9" s="92"/>
      <c r="K9" s="92"/>
      <c r="L9" s="92"/>
      <c r="M9" s="92"/>
      <c r="N9" s="92"/>
      <c r="O9" s="92"/>
      <c r="P9" s="92"/>
      <c r="Q9" s="3"/>
      <c r="R9" s="4"/>
      <c r="S9" s="1"/>
    </row>
    <row r="10" spans="1:19" s="2" customFormat="1" ht="20.25" customHeight="1" x14ac:dyDescent="0.2">
      <c r="G10" s="91" t="s">
        <v>128</v>
      </c>
      <c r="H10" s="91"/>
      <c r="I10" s="91"/>
      <c r="J10" s="91"/>
      <c r="K10" s="91"/>
      <c r="L10" s="91"/>
      <c r="M10" s="91"/>
      <c r="N10" s="91"/>
      <c r="O10" s="91"/>
      <c r="P10" s="91"/>
      <c r="Q10" s="5"/>
      <c r="R10" s="6"/>
      <c r="S10" s="1"/>
    </row>
    <row r="11" spans="1:19" s="2" customFormat="1" ht="15" customHeight="1" x14ac:dyDescent="0.2">
      <c r="G11" s="93" t="s">
        <v>129</v>
      </c>
      <c r="H11" s="93"/>
      <c r="I11" s="93"/>
      <c r="J11" s="93"/>
      <c r="K11" s="93"/>
      <c r="L11" s="93"/>
      <c r="M11" s="93"/>
      <c r="N11" s="93"/>
      <c r="O11" s="93"/>
      <c r="P11" s="93"/>
      <c r="Q11" s="1"/>
      <c r="S11" s="1"/>
    </row>
    <row r="12" spans="1:19" s="2" customFormat="1" ht="14.25" x14ac:dyDescent="0.2"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D34" zoomScale="115" zoomScaleNormal="85" workbookViewId="0">
      <selection activeCell="F68" sqref="F68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145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72">
        <v>2141.37</v>
      </c>
      <c r="H15" s="71">
        <f>1-H27</f>
        <v>0.33381919198847654</v>
      </c>
      <c r="I15" s="65">
        <v>1979.95</v>
      </c>
      <c r="J15" s="65"/>
      <c r="K15" s="71">
        <f>+IFERROR(G15/I15-1, "-")</f>
        <v>8.1527311295739757E-2</v>
      </c>
      <c r="L15" s="66"/>
      <c r="M15" s="65">
        <v>1613.95</v>
      </c>
      <c r="N15" s="71">
        <f t="shared" ref="N15:N26" si="0">+IFERROR(G15/M15-1, "-")</f>
        <v>0.32678831438396472</v>
      </c>
      <c r="O15" s="66"/>
      <c r="P15" s="57"/>
    </row>
    <row r="16" spans="2:16" x14ac:dyDescent="0.2">
      <c r="B16" s="56"/>
      <c r="F16" s="68" t="s">
        <v>17</v>
      </c>
      <c r="G16" s="74">
        <v>1630.06</v>
      </c>
      <c r="H16" s="70">
        <f>+G16/G$15</f>
        <v>0.76122295539771268</v>
      </c>
      <c r="I16" s="52">
        <v>1522.07</v>
      </c>
      <c r="J16" s="70">
        <f>+I16/I$15</f>
        <v>0.76874163488976988</v>
      </c>
      <c r="K16" s="70">
        <f t="shared" ref="K16:K26" si="1">+IFERROR(G16/I16-1, "-")</f>
        <v>7.0949430709494221E-2</v>
      </c>
      <c r="L16" s="66"/>
      <c r="M16" s="52">
        <v>1297.6199999999999</v>
      </c>
      <c r="N16" s="70">
        <f t="shared" si="0"/>
        <v>0.25619210554707861</v>
      </c>
      <c r="O16" s="66"/>
      <c r="P16" s="57"/>
    </row>
    <row r="17" spans="2:16" x14ac:dyDescent="0.2">
      <c r="B17" s="56"/>
      <c r="F17" s="68" t="s">
        <v>19</v>
      </c>
      <c r="G17" s="74">
        <v>215.97</v>
      </c>
      <c r="H17" s="70">
        <f t="shared" ref="H17:H26" si="2">+G17/G$15</f>
        <v>0.10085599405987757</v>
      </c>
      <c r="I17" s="52">
        <v>181.1</v>
      </c>
      <c r="J17" s="70">
        <f t="shared" ref="J17:J26" si="3">+I17/I$15</f>
        <v>9.146695623626859E-2</v>
      </c>
      <c r="K17" s="70">
        <f t="shared" si="1"/>
        <v>0.19254555494202097</v>
      </c>
      <c r="L17" s="66"/>
      <c r="M17" s="52">
        <v>111.71</v>
      </c>
      <c r="N17" s="70">
        <f t="shared" si="0"/>
        <v>0.93330946199982101</v>
      </c>
      <c r="O17" s="66"/>
      <c r="P17" s="57"/>
    </row>
    <row r="18" spans="2:16" x14ac:dyDescent="0.2">
      <c r="B18" s="56"/>
      <c r="F18" s="68" t="s">
        <v>18</v>
      </c>
      <c r="G18" s="74">
        <v>183.51</v>
      </c>
      <c r="H18" s="70">
        <f t="shared" si="2"/>
        <v>8.5697474046988617E-2</v>
      </c>
      <c r="I18" s="52">
        <v>153.46</v>
      </c>
      <c r="J18" s="70">
        <f t="shared" si="3"/>
        <v>7.7507007752721027E-2</v>
      </c>
      <c r="K18" s="70">
        <f t="shared" si="1"/>
        <v>0.19581649941352786</v>
      </c>
      <c r="L18" s="66"/>
      <c r="M18" s="52">
        <v>95.61</v>
      </c>
      <c r="N18" s="70">
        <f t="shared" si="0"/>
        <v>0.91935989959209286</v>
      </c>
      <c r="O18" s="66"/>
      <c r="P18" s="57"/>
    </row>
    <row r="19" spans="2:16" x14ac:dyDescent="0.2">
      <c r="B19" s="56"/>
      <c r="F19" s="68" t="s">
        <v>20</v>
      </c>
      <c r="G19" s="74">
        <v>82.93</v>
      </c>
      <c r="H19" s="70">
        <f t="shared" si="2"/>
        <v>3.8727543581912521E-2</v>
      </c>
      <c r="I19" s="52">
        <v>97.56</v>
      </c>
      <c r="J19" s="70">
        <f t="shared" si="3"/>
        <v>4.9273971564938505E-2</v>
      </c>
      <c r="K19" s="70">
        <f t="shared" si="1"/>
        <v>-0.14995899958999581</v>
      </c>
      <c r="L19" s="66"/>
      <c r="M19" s="52">
        <v>82.81</v>
      </c>
      <c r="N19" s="70">
        <f t="shared" si="0"/>
        <v>1.449100350199295E-3</v>
      </c>
      <c r="O19" s="66"/>
      <c r="P19" s="57"/>
    </row>
    <row r="20" spans="2:16" x14ac:dyDescent="0.2">
      <c r="B20" s="56"/>
      <c r="F20" s="68" t="s">
        <v>21</v>
      </c>
      <c r="G20" s="52">
        <v>19.739999999999998</v>
      </c>
      <c r="H20" s="70">
        <f t="shared" si="2"/>
        <v>9.2183975679121302E-3</v>
      </c>
      <c r="I20" s="52">
        <v>17.75</v>
      </c>
      <c r="J20" s="70">
        <f t="shared" si="3"/>
        <v>8.9648728503245022E-3</v>
      </c>
      <c r="K20" s="70">
        <f t="shared" si="1"/>
        <v>0.11211267605633801</v>
      </c>
      <c r="M20" s="52">
        <v>15.4</v>
      </c>
      <c r="N20" s="70">
        <f t="shared" si="0"/>
        <v>0.28181818181818175</v>
      </c>
      <c r="P20" s="57"/>
    </row>
    <row r="21" spans="2:16" x14ac:dyDescent="0.2">
      <c r="B21" s="56"/>
      <c r="F21" s="68" t="s">
        <v>24</v>
      </c>
      <c r="G21" s="52">
        <v>5.87</v>
      </c>
      <c r="H21" s="70">
        <f t="shared" si="2"/>
        <v>2.7412357509444892E-3</v>
      </c>
      <c r="I21" s="52">
        <v>1.9</v>
      </c>
      <c r="J21" s="70">
        <f t="shared" si="3"/>
        <v>9.5962019242910163E-4</v>
      </c>
      <c r="K21" s="70">
        <f t="shared" si="1"/>
        <v>2.0894736842105264</v>
      </c>
      <c r="M21" s="52">
        <v>4.24</v>
      </c>
      <c r="N21" s="70">
        <f t="shared" si="0"/>
        <v>0.38443396226415083</v>
      </c>
      <c r="P21" s="57"/>
    </row>
    <row r="22" spans="2:16" x14ac:dyDescent="0.2">
      <c r="B22" s="56"/>
      <c r="F22" s="68" t="s">
        <v>23</v>
      </c>
      <c r="G22" s="52">
        <v>1.46</v>
      </c>
      <c r="H22" s="70">
        <f t="shared" si="2"/>
        <v>6.8180650704922549E-4</v>
      </c>
      <c r="I22" s="52">
        <v>4.45</v>
      </c>
      <c r="J22" s="70">
        <f t="shared" si="3"/>
        <v>2.247531503320791E-3</v>
      </c>
      <c r="K22" s="70">
        <f t="shared" si="1"/>
        <v>-0.67191011235955056</v>
      </c>
      <c r="M22" s="52">
        <v>4.43</v>
      </c>
      <c r="N22" s="70">
        <f t="shared" si="0"/>
        <v>-0.67042889390519189</v>
      </c>
      <c r="P22" s="57"/>
    </row>
    <row r="23" spans="2:16" x14ac:dyDescent="0.2">
      <c r="B23" s="56"/>
      <c r="F23" s="68" t="s">
        <v>22</v>
      </c>
      <c r="G23" s="52">
        <v>1.39</v>
      </c>
      <c r="H23" s="70">
        <f t="shared" si="2"/>
        <v>6.4911715397152287E-4</v>
      </c>
      <c r="I23" s="52">
        <v>1.59</v>
      </c>
      <c r="J23" s="70">
        <f t="shared" si="3"/>
        <v>8.0305058208540617E-4</v>
      </c>
      <c r="K23" s="70">
        <f t="shared" si="1"/>
        <v>-0.12578616352201266</v>
      </c>
      <c r="M23" s="52">
        <v>2.1</v>
      </c>
      <c r="N23" s="70">
        <f t="shared" si="0"/>
        <v>-0.33809523809523812</v>
      </c>
      <c r="P23" s="57"/>
    </row>
    <row r="24" spans="2:16" x14ac:dyDescent="0.2">
      <c r="B24" s="56"/>
      <c r="F24" s="68"/>
      <c r="G24" s="52"/>
      <c r="H24" s="70">
        <f t="shared" si="2"/>
        <v>0</v>
      </c>
      <c r="I24" s="52"/>
      <c r="J24" s="70">
        <f t="shared" si="3"/>
        <v>0</v>
      </c>
      <c r="K24" s="70" t="str">
        <f t="shared" si="1"/>
        <v>-</v>
      </c>
      <c r="M24" s="52">
        <v>0</v>
      </c>
      <c r="N24" s="70" t="str">
        <f t="shared" si="0"/>
        <v>-</v>
      </c>
      <c r="P24" s="57"/>
    </row>
    <row r="25" spans="2:16" x14ac:dyDescent="0.2">
      <c r="B25" s="56"/>
      <c r="F25" s="68"/>
      <c r="G25" s="52"/>
      <c r="H25" s="70">
        <f t="shared" si="2"/>
        <v>0</v>
      </c>
      <c r="I25" s="52"/>
      <c r="J25" s="70">
        <f t="shared" si="3"/>
        <v>0</v>
      </c>
      <c r="K25" s="70" t="str">
        <f t="shared" si="1"/>
        <v>-</v>
      </c>
      <c r="M25" s="52">
        <v>0.03</v>
      </c>
      <c r="N25" s="70">
        <f t="shared" si="0"/>
        <v>-1</v>
      </c>
      <c r="P25" s="57"/>
    </row>
    <row r="26" spans="2:16" x14ac:dyDescent="0.2">
      <c r="B26" s="56"/>
      <c r="F26" s="68" t="s">
        <v>27</v>
      </c>
      <c r="G26" s="52">
        <f>G15-SUM(G16:G25)</f>
        <v>0.44000000000050932</v>
      </c>
      <c r="H26" s="70">
        <f t="shared" si="2"/>
        <v>2.0547593363151129E-4</v>
      </c>
      <c r="I26" s="52">
        <f>I15-SUM(I16:I25)</f>
        <v>7.0000000000163709E-2</v>
      </c>
      <c r="J26" s="70">
        <f t="shared" si="3"/>
        <v>3.5354428142207485E-5</v>
      </c>
      <c r="K26" s="70">
        <f t="shared" si="1"/>
        <v>5.2857142857068613</v>
      </c>
      <c r="M26" s="52">
        <f>M15-SUM(M16:M25)</f>
        <v>0</v>
      </c>
      <c r="N26" s="52" t="str">
        <f t="shared" si="0"/>
        <v>-</v>
      </c>
      <c r="P26" s="57"/>
    </row>
    <row r="27" spans="2:16" x14ac:dyDescent="0.2">
      <c r="B27" s="56"/>
      <c r="F27" s="63" t="s">
        <v>28</v>
      </c>
      <c r="G27" s="65">
        <f>+SUM(G28:G31)</f>
        <v>4273.3900000000003</v>
      </c>
      <c r="H27" s="71">
        <f>+G27/G32</f>
        <v>0.66618080801152346</v>
      </c>
      <c r="I27" s="65">
        <f>+SUM(I28:I31)</f>
        <v>4805.6899999999996</v>
      </c>
      <c r="J27" s="65"/>
      <c r="K27" s="71">
        <f t="shared" ref="K27:K32" si="4">+IFERROR(G27/I27-1, "-")</f>
        <v>-0.11076453121195906</v>
      </c>
      <c r="M27" s="65">
        <f>+SUM(M28:M31)</f>
        <v>1979.8899999999999</v>
      </c>
      <c r="N27" s="71">
        <f>+IFERROR(G27/M27-1, "-")</f>
        <v>1.1583976887604872</v>
      </c>
      <c r="P27" s="57"/>
    </row>
    <row r="28" spans="2:16" x14ac:dyDescent="0.2">
      <c r="B28" s="56"/>
      <c r="F28" s="68" t="s">
        <v>29</v>
      </c>
      <c r="G28" s="52">
        <v>3131.92</v>
      </c>
      <c r="H28" s="70">
        <f>+G28/G$27</f>
        <v>0.73288887744858289</v>
      </c>
      <c r="I28" s="52">
        <v>3901.62</v>
      </c>
      <c r="J28" s="70">
        <f t="shared" ref="J28:J31" si="5">+I28/I$27</f>
        <v>0.81187508973737388</v>
      </c>
      <c r="K28" s="70">
        <f t="shared" si="4"/>
        <v>-0.19727702851635986</v>
      </c>
      <c r="M28" s="52">
        <v>1624.56</v>
      </c>
      <c r="N28" s="70">
        <f t="shared" ref="N28:N32" si="6">+IFERROR(G28/M28-1, "-")</f>
        <v>0.92785738907765802</v>
      </c>
      <c r="P28" s="57"/>
    </row>
    <row r="29" spans="2:16" x14ac:dyDescent="0.2">
      <c r="B29" s="56"/>
      <c r="F29" s="68" t="s">
        <v>32</v>
      </c>
      <c r="G29" s="52">
        <v>966.71</v>
      </c>
      <c r="H29" s="70">
        <f t="shared" ref="H29:H31" si="7">+G29/G$27</f>
        <v>0.22621618902089441</v>
      </c>
      <c r="I29" s="52">
        <v>824.67</v>
      </c>
      <c r="J29" s="70">
        <f t="shared" si="5"/>
        <v>0.17160282914628286</v>
      </c>
      <c r="K29" s="70">
        <f t="shared" si="4"/>
        <v>0.17223859240665984</v>
      </c>
      <c r="M29" s="52">
        <v>308.51</v>
      </c>
      <c r="N29" s="70">
        <f t="shared" si="6"/>
        <v>2.1334802761660887</v>
      </c>
      <c r="P29" s="57"/>
    </row>
    <row r="30" spans="2:16" x14ac:dyDescent="0.2">
      <c r="B30" s="56"/>
      <c r="F30" s="68" t="s">
        <v>30</v>
      </c>
      <c r="G30" s="52">
        <v>174.51</v>
      </c>
      <c r="H30" s="70">
        <f t="shared" si="7"/>
        <v>4.0836431966190773E-2</v>
      </c>
      <c r="I30" s="52">
        <v>79.08</v>
      </c>
      <c r="J30" s="70">
        <f t="shared" si="5"/>
        <v>1.645549338388452E-2</v>
      </c>
      <c r="K30" s="70">
        <f t="shared" si="4"/>
        <v>1.2067526555386947</v>
      </c>
      <c r="M30" s="52">
        <v>46.36</v>
      </c>
      <c r="N30" s="70">
        <f t="shared" si="6"/>
        <v>2.7642364106988784</v>
      </c>
      <c r="P30" s="57"/>
    </row>
    <row r="31" spans="2:16" x14ac:dyDescent="0.2">
      <c r="B31" s="56"/>
      <c r="F31" s="68" t="s">
        <v>31</v>
      </c>
      <c r="G31" s="52">
        <v>0.25</v>
      </c>
      <c r="H31" s="70">
        <f t="shared" si="7"/>
        <v>5.850156433183023E-5</v>
      </c>
      <c r="I31" s="52">
        <v>0.32</v>
      </c>
      <c r="J31" s="70">
        <f t="shared" si="5"/>
        <v>6.6587732458814458E-5</v>
      </c>
      <c r="K31" s="70">
        <f t="shared" si="4"/>
        <v>-0.21875</v>
      </c>
      <c r="M31" s="52">
        <v>0.46</v>
      </c>
      <c r="N31" s="70">
        <f t="shared" si="6"/>
        <v>-0.45652173913043481</v>
      </c>
      <c r="P31" s="57"/>
    </row>
    <row r="32" spans="2:16" x14ac:dyDescent="0.2">
      <c r="B32" s="56"/>
      <c r="F32" s="63" t="s">
        <v>33</v>
      </c>
      <c r="G32" s="65">
        <f>+G27+G15</f>
        <v>6414.76</v>
      </c>
      <c r="H32" s="65"/>
      <c r="I32" s="65">
        <f>+I27+I15</f>
        <v>6785.6399999999994</v>
      </c>
      <c r="J32" s="65"/>
      <c r="K32" s="71">
        <f t="shared" si="4"/>
        <v>-5.4656598345918628E-2</v>
      </c>
      <c r="M32" s="65">
        <f>+M27+M15</f>
        <v>3593.84</v>
      </c>
      <c r="N32" s="71">
        <f t="shared" si="6"/>
        <v>0.78493199474656628</v>
      </c>
      <c r="P32" s="57"/>
    </row>
    <row r="33" spans="2:16" x14ac:dyDescent="0.2">
      <c r="B33" s="56"/>
      <c r="F33" s="66"/>
      <c r="G33" s="80">
        <f>+G32/G34</f>
        <v>0.42181055887551555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38</v>
      </c>
      <c r="G44" s="52">
        <v>2265.7199999999998</v>
      </c>
      <c r="H44" s="70">
        <f>+G44/G$55</f>
        <v>0.35320417287630396</v>
      </c>
      <c r="I44" s="52">
        <v>2601.34</v>
      </c>
      <c r="J44" s="70">
        <f>+I44/I$55</f>
        <v>0.38335956519945064</v>
      </c>
      <c r="K44" s="70">
        <f t="shared" ref="K44:K55" si="8">+IFERROR(G44/I44-1, "-")</f>
        <v>-0.1290181214297248</v>
      </c>
      <c r="M44" s="52">
        <v>1322.54</v>
      </c>
      <c r="N44" s="70">
        <f t="shared" ref="N44:N55" si="9">+IFERROR(G44/M44-1, "-")</f>
        <v>0.71315801412433633</v>
      </c>
      <c r="P44" s="57"/>
    </row>
    <row r="45" spans="2:16" x14ac:dyDescent="0.2">
      <c r="B45" s="56"/>
      <c r="F45" s="62" t="s">
        <v>39</v>
      </c>
      <c r="G45" s="52">
        <v>1244.5999999999999</v>
      </c>
      <c r="H45" s="70">
        <f t="shared" ref="H45:H54" si="10">+G45/G$55</f>
        <v>0.19402128840361912</v>
      </c>
      <c r="I45" s="52">
        <v>1249.81</v>
      </c>
      <c r="J45" s="70">
        <f t="shared" ref="J45:J54" si="11">+I45/I$55</f>
        <v>0.18418454265183534</v>
      </c>
      <c r="K45" s="70">
        <f t="shared" si="8"/>
        <v>-4.1686336323121242E-3</v>
      </c>
      <c r="M45" s="52">
        <v>961.27</v>
      </c>
      <c r="N45" s="70">
        <f t="shared" si="9"/>
        <v>0.29474549294162933</v>
      </c>
      <c r="P45" s="57"/>
    </row>
    <row r="46" spans="2:16" x14ac:dyDescent="0.2">
      <c r="B46" s="56"/>
      <c r="F46" s="62" t="s">
        <v>41</v>
      </c>
      <c r="G46" s="52">
        <v>937.53</v>
      </c>
      <c r="H46" s="70">
        <f t="shared" si="10"/>
        <v>0.1461519994512655</v>
      </c>
      <c r="I46" s="52">
        <v>966.83</v>
      </c>
      <c r="J46" s="70">
        <f t="shared" si="11"/>
        <v>0.14248177032674886</v>
      </c>
      <c r="K46" s="70">
        <f t="shared" si="8"/>
        <v>-3.030522428968907E-2</v>
      </c>
      <c r="M46" s="52">
        <v>214.67</v>
      </c>
      <c r="N46" s="70">
        <f t="shared" si="9"/>
        <v>3.3673079610565058</v>
      </c>
      <c r="P46" s="57"/>
    </row>
    <row r="47" spans="2:16" x14ac:dyDescent="0.2">
      <c r="B47" s="56"/>
      <c r="F47" s="62" t="s">
        <v>59</v>
      </c>
      <c r="G47" s="52">
        <v>311.68</v>
      </c>
      <c r="H47" s="70">
        <f t="shared" si="10"/>
        <v>4.8587944054025403E-2</v>
      </c>
      <c r="I47" s="52">
        <v>294.38</v>
      </c>
      <c r="J47" s="70">
        <f t="shared" si="11"/>
        <v>4.3382790716866799E-2</v>
      </c>
      <c r="K47" s="70">
        <f t="shared" si="8"/>
        <v>5.8767579319247254E-2</v>
      </c>
      <c r="M47" s="52">
        <v>48.36</v>
      </c>
      <c r="N47" s="70">
        <f t="shared" si="9"/>
        <v>5.4449958643507035</v>
      </c>
      <c r="P47" s="57"/>
    </row>
    <row r="48" spans="2:16" x14ac:dyDescent="0.2">
      <c r="B48" s="56"/>
      <c r="F48" s="62" t="s">
        <v>43</v>
      </c>
      <c r="G48" s="52">
        <v>295.57</v>
      </c>
      <c r="H48" s="70">
        <f t="shared" si="10"/>
        <v>4.6076548460113859E-2</v>
      </c>
      <c r="I48" s="52">
        <v>294.99</v>
      </c>
      <c r="J48" s="70">
        <f t="shared" si="11"/>
        <v>4.3472686437830484E-2</v>
      </c>
      <c r="K48" s="70">
        <f t="shared" si="8"/>
        <v>1.9661683446896561E-3</v>
      </c>
      <c r="M48" s="52">
        <v>194.32</v>
      </c>
      <c r="N48" s="70">
        <f t="shared" si="9"/>
        <v>0.5210477562783038</v>
      </c>
      <c r="P48" s="57"/>
    </row>
    <row r="49" spans="2:16" x14ac:dyDescent="0.2">
      <c r="B49" s="56"/>
      <c r="F49" s="62" t="s">
        <v>46</v>
      </c>
      <c r="G49" s="52">
        <v>186.77</v>
      </c>
      <c r="H49" s="70">
        <f t="shared" si="10"/>
        <v>2.911566449874976E-2</v>
      </c>
      <c r="I49" s="52">
        <v>205.34</v>
      </c>
      <c r="J49" s="70">
        <f t="shared" si="11"/>
        <v>3.0260962856856543E-2</v>
      </c>
      <c r="K49" s="70">
        <f t="shared" si="8"/>
        <v>-9.0435375474822166E-2</v>
      </c>
      <c r="M49" s="52">
        <v>138.47999999999999</v>
      </c>
      <c r="N49" s="70">
        <f t="shared" si="9"/>
        <v>0.34871461582900065</v>
      </c>
      <c r="P49" s="57"/>
    </row>
    <row r="50" spans="2:16" x14ac:dyDescent="0.2">
      <c r="B50" s="56"/>
      <c r="F50" s="62" t="s">
        <v>44</v>
      </c>
      <c r="G50" s="52">
        <v>156.34</v>
      </c>
      <c r="H50" s="70">
        <f t="shared" si="10"/>
        <v>2.4371917265805735E-2</v>
      </c>
      <c r="I50" s="52">
        <v>136.66999999999999</v>
      </c>
      <c r="J50" s="70">
        <f t="shared" si="11"/>
        <v>2.0141062596895798E-2</v>
      </c>
      <c r="K50" s="70">
        <f t="shared" si="8"/>
        <v>0.14392331894344057</v>
      </c>
      <c r="M50" s="52">
        <v>43.09</v>
      </c>
      <c r="N50" s="70">
        <f t="shared" si="9"/>
        <v>2.6282200046414479</v>
      </c>
      <c r="P50" s="57"/>
    </row>
    <row r="51" spans="2:16" x14ac:dyDescent="0.2">
      <c r="B51" s="56"/>
      <c r="F51" s="62" t="s">
        <v>153</v>
      </c>
      <c r="G51" s="52">
        <v>121.89</v>
      </c>
      <c r="H51" s="70">
        <f t="shared" si="10"/>
        <v>1.9001490312965722E-2</v>
      </c>
      <c r="I51" s="52">
        <v>96.38</v>
      </c>
      <c r="J51" s="70">
        <f t="shared" si="11"/>
        <v>1.4203523912261777E-2</v>
      </c>
      <c r="K51" s="70">
        <f t="shared" si="8"/>
        <v>0.2646814691844781</v>
      </c>
      <c r="M51" s="52">
        <v>83.57</v>
      </c>
      <c r="N51" s="70">
        <f t="shared" si="9"/>
        <v>0.45853775278209907</v>
      </c>
      <c r="P51" s="57"/>
    </row>
    <row r="52" spans="2:16" x14ac:dyDescent="0.2">
      <c r="B52" s="56"/>
      <c r="F52" s="62" t="s">
        <v>154</v>
      </c>
      <c r="G52" s="52">
        <v>112.96</v>
      </c>
      <c r="H52" s="70">
        <f t="shared" si="10"/>
        <v>1.7609388348122142E-2</v>
      </c>
      <c r="I52" s="52">
        <v>26.26</v>
      </c>
      <c r="J52" s="70">
        <f t="shared" si="11"/>
        <v>3.8699371024693329E-3</v>
      </c>
      <c r="K52" s="70">
        <f t="shared" si="8"/>
        <v>3.3015993907083008</v>
      </c>
      <c r="M52" s="52">
        <v>52.01</v>
      </c>
      <c r="N52" s="70">
        <f t="shared" si="9"/>
        <v>1.1718900211497787</v>
      </c>
      <c r="P52" s="57"/>
    </row>
    <row r="53" spans="2:16" x14ac:dyDescent="0.2">
      <c r="B53" s="56"/>
      <c r="F53" s="62" t="s">
        <v>42</v>
      </c>
      <c r="G53" s="52">
        <v>104.64</v>
      </c>
      <c r="H53" s="70">
        <f t="shared" si="10"/>
        <v>1.6312379574606066E-2</v>
      </c>
      <c r="I53" s="52">
        <v>124.98</v>
      </c>
      <c r="J53" s="70">
        <f t="shared" si="11"/>
        <v>1.8418306895149169E-2</v>
      </c>
      <c r="K53" s="70">
        <f t="shared" si="8"/>
        <v>-0.16274603936629861</v>
      </c>
      <c r="M53" s="52">
        <v>64.95</v>
      </c>
      <c r="N53" s="70">
        <f t="shared" si="9"/>
        <v>0.61108545034642026</v>
      </c>
      <c r="P53" s="57"/>
    </row>
    <row r="54" spans="2:16" x14ac:dyDescent="0.2">
      <c r="B54" s="56"/>
      <c r="F54" s="63" t="s">
        <v>27</v>
      </c>
      <c r="G54" s="52">
        <f>+G32-SUM(G44:G53)</f>
        <v>677.05999999999949</v>
      </c>
      <c r="H54" s="70">
        <f t="shared" si="10"/>
        <v>0.10554720675442253</v>
      </c>
      <c r="I54" s="52">
        <f>+I32-SUM(I44:I53)</f>
        <v>788.65999999999894</v>
      </c>
      <c r="J54" s="70">
        <f t="shared" si="11"/>
        <v>0.11622485130363518</v>
      </c>
      <c r="K54" s="70">
        <f t="shared" si="8"/>
        <v>-0.14150584535794841</v>
      </c>
      <c r="M54" s="52">
        <f>+M32-SUM(M44:M53)</f>
        <v>470.57999999999947</v>
      </c>
      <c r="N54" s="71">
        <f t="shared" si="9"/>
        <v>0.43877767860937622</v>
      </c>
      <c r="P54" s="57"/>
    </row>
    <row r="55" spans="2:16" x14ac:dyDescent="0.2">
      <c r="B55" s="56"/>
      <c r="F55" s="63" t="s">
        <v>33</v>
      </c>
      <c r="G55" s="65">
        <f>+SUM(G44:G54)</f>
        <v>6414.76</v>
      </c>
      <c r="H55" s="65"/>
      <c r="I55" s="65">
        <f>+SUM(I44:I54)</f>
        <v>6785.6399999999994</v>
      </c>
      <c r="J55" s="65"/>
      <c r="K55" s="71">
        <f t="shared" si="8"/>
        <v>-5.4656598345918628E-2</v>
      </c>
      <c r="M55" s="65">
        <f>+SUM(M44:M54)</f>
        <v>3593.84</v>
      </c>
      <c r="N55" s="71">
        <f t="shared" si="9"/>
        <v>0.78493199474656628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65">
        <f>+SUM(G68:G78)</f>
        <v>2141.37</v>
      </c>
      <c r="H67" s="65"/>
      <c r="I67" s="65">
        <f>+SUM(I68:I78)</f>
        <v>1979.95</v>
      </c>
      <c r="J67" s="65"/>
      <c r="K67" s="71">
        <f t="shared" ref="K67:K91" si="12">+IFERROR(G67/I67-1, "-")</f>
        <v>8.1527311295739757E-2</v>
      </c>
      <c r="M67" s="65">
        <f>+SUM(M68:M78)</f>
        <v>1613.95</v>
      </c>
      <c r="N67" s="71">
        <f t="shared" ref="N67:N91" si="13">+IFERROR(G67/M67-1, "-")</f>
        <v>0.32678831438396472</v>
      </c>
      <c r="P67" s="57"/>
    </row>
    <row r="68" spans="2:16" x14ac:dyDescent="0.2">
      <c r="B68" s="56"/>
      <c r="F68" s="68" t="s">
        <v>49</v>
      </c>
      <c r="G68" s="52">
        <v>634.08000000000004</v>
      </c>
      <c r="H68" s="70">
        <f>+G68/G$67</f>
        <v>0.29610949999299518</v>
      </c>
      <c r="I68" s="52">
        <v>600.44000000000005</v>
      </c>
      <c r="J68" s="70">
        <f>+I68/I$67</f>
        <v>0.30326018333796312</v>
      </c>
      <c r="K68" s="70">
        <f t="shared" si="12"/>
        <v>5.6025581240423561E-2</v>
      </c>
      <c r="M68" s="52">
        <v>457.85</v>
      </c>
      <c r="N68" s="70">
        <f t="shared" si="13"/>
        <v>0.38490772086928038</v>
      </c>
      <c r="P68" s="57"/>
    </row>
    <row r="69" spans="2:16" x14ac:dyDescent="0.2">
      <c r="B69" s="56"/>
      <c r="F69" s="68" t="s">
        <v>50</v>
      </c>
      <c r="G69" s="52">
        <v>139.88</v>
      </c>
      <c r="H69" s="70">
        <f t="shared" ref="H69:H78" si="14">+G69/G$67</f>
        <v>6.5322667264414838E-2</v>
      </c>
      <c r="I69" s="52">
        <v>135.38999999999999</v>
      </c>
      <c r="J69" s="70">
        <f t="shared" ref="J69:J78" si="15">+I69/I$67</f>
        <v>6.8380514659461086E-2</v>
      </c>
      <c r="K69" s="70">
        <f t="shared" si="12"/>
        <v>3.3163453726272385E-2</v>
      </c>
      <c r="M69" s="52">
        <v>115.33</v>
      </c>
      <c r="N69" s="70">
        <f t="shared" si="13"/>
        <v>0.21286742391398583</v>
      </c>
      <c r="P69" s="57"/>
    </row>
    <row r="70" spans="2:16" x14ac:dyDescent="0.2">
      <c r="B70" s="56"/>
      <c r="F70" s="68" t="s">
        <v>51</v>
      </c>
      <c r="G70" s="52">
        <v>127.68</v>
      </c>
      <c r="H70" s="70">
        <f t="shared" si="14"/>
        <v>5.9625380013729537E-2</v>
      </c>
      <c r="I70" s="52">
        <v>154.65</v>
      </c>
      <c r="J70" s="70">
        <f t="shared" si="15"/>
        <v>7.8108033031137156E-2</v>
      </c>
      <c r="K70" s="70">
        <f t="shared" si="12"/>
        <v>-0.17439379243452957</v>
      </c>
      <c r="M70" s="52">
        <v>152.41999999999999</v>
      </c>
      <c r="N70" s="70">
        <f t="shared" si="13"/>
        <v>-0.16231465686917712</v>
      </c>
      <c r="P70" s="57"/>
    </row>
    <row r="71" spans="2:16" x14ac:dyDescent="0.2">
      <c r="B71" s="56"/>
      <c r="F71" s="68" t="s">
        <v>116</v>
      </c>
      <c r="G71" s="52">
        <v>126.77</v>
      </c>
      <c r="H71" s="70">
        <f t="shared" si="14"/>
        <v>5.9200418423719398E-2</v>
      </c>
      <c r="I71" s="52">
        <v>113.13</v>
      </c>
      <c r="J71" s="70">
        <f t="shared" si="15"/>
        <v>5.7137806510265406E-2</v>
      </c>
      <c r="K71" s="70">
        <f t="shared" si="12"/>
        <v>0.12056925660744278</v>
      </c>
      <c r="M71" s="52">
        <v>59.19</v>
      </c>
      <c r="N71" s="70">
        <f t="shared" si="13"/>
        <v>1.1417469167089034</v>
      </c>
      <c r="P71" s="57"/>
    </row>
    <row r="72" spans="2:16" x14ac:dyDescent="0.2">
      <c r="B72" s="56"/>
      <c r="F72" s="68" t="s">
        <v>52</v>
      </c>
      <c r="G72" s="52">
        <v>122.06</v>
      </c>
      <c r="H72" s="70">
        <f t="shared" si="14"/>
        <v>5.7000891952348268E-2</v>
      </c>
      <c r="I72" s="52">
        <v>86.4</v>
      </c>
      <c r="J72" s="70">
        <f t="shared" si="15"/>
        <v>4.3637465592565469E-2</v>
      </c>
      <c r="K72" s="70">
        <f t="shared" si="12"/>
        <v>0.41273148148148131</v>
      </c>
      <c r="M72" s="52">
        <v>45.71</v>
      </c>
      <c r="N72" s="70">
        <f t="shared" si="13"/>
        <v>1.6703128418289213</v>
      </c>
      <c r="P72" s="57"/>
    </row>
    <row r="73" spans="2:16" x14ac:dyDescent="0.2">
      <c r="B73" s="56"/>
      <c r="F73" s="68" t="s">
        <v>209</v>
      </c>
      <c r="G73" s="52">
        <v>79.05</v>
      </c>
      <c r="H73" s="70">
        <f t="shared" si="14"/>
        <v>3.6915619439891287E-2</v>
      </c>
      <c r="I73" s="52">
        <v>76.97</v>
      </c>
      <c r="J73" s="70">
        <f t="shared" si="15"/>
        <v>3.8874719058562081E-2</v>
      </c>
      <c r="K73" s="70">
        <f t="shared" si="12"/>
        <v>2.7023515655450137E-2</v>
      </c>
      <c r="M73" s="52">
        <v>73.63</v>
      </c>
      <c r="N73" s="70">
        <f t="shared" si="13"/>
        <v>7.3611299741953129E-2</v>
      </c>
      <c r="P73" s="57"/>
    </row>
    <row r="74" spans="2:16" x14ac:dyDescent="0.2">
      <c r="B74" s="56"/>
      <c r="F74" s="68" t="s">
        <v>210</v>
      </c>
      <c r="G74" s="52">
        <v>77.650000000000006</v>
      </c>
      <c r="H74" s="70">
        <f t="shared" si="14"/>
        <v>3.6261832378337237E-2</v>
      </c>
      <c r="I74" s="52">
        <v>77.540000000000006</v>
      </c>
      <c r="J74" s="70">
        <f t="shared" si="15"/>
        <v>3.916260511629082E-2</v>
      </c>
      <c r="K74" s="70">
        <f t="shared" si="12"/>
        <v>1.4186226463761553E-3</v>
      </c>
      <c r="M74" s="52">
        <v>72.62</v>
      </c>
      <c r="N74" s="70">
        <f t="shared" si="13"/>
        <v>6.9264665381437718E-2</v>
      </c>
      <c r="P74" s="57"/>
    </row>
    <row r="75" spans="2:16" x14ac:dyDescent="0.2">
      <c r="B75" s="56"/>
      <c r="F75" s="68" t="s">
        <v>211</v>
      </c>
      <c r="G75" s="52">
        <v>66.989999999999995</v>
      </c>
      <c r="H75" s="70">
        <f t="shared" si="14"/>
        <v>3.1283710895361382E-2</v>
      </c>
      <c r="I75" s="52">
        <v>60.95</v>
      </c>
      <c r="J75" s="70">
        <f t="shared" si="15"/>
        <v>3.0783605646607239E-2</v>
      </c>
      <c r="K75" s="70">
        <f t="shared" si="12"/>
        <v>9.9097621000820313E-2</v>
      </c>
      <c r="M75" s="52">
        <v>50.92</v>
      </c>
      <c r="N75" s="70">
        <f t="shared" si="13"/>
        <v>0.31559308719560075</v>
      </c>
      <c r="P75" s="57"/>
    </row>
    <row r="76" spans="2:16" x14ac:dyDescent="0.2">
      <c r="B76" s="56"/>
      <c r="F76" s="68" t="s">
        <v>212</v>
      </c>
      <c r="G76" s="52">
        <v>44.55</v>
      </c>
      <c r="H76" s="70">
        <f t="shared" si="14"/>
        <v>2.0804438280166437E-2</v>
      </c>
      <c r="I76" s="52">
        <v>52.94</v>
      </c>
      <c r="J76" s="70">
        <f t="shared" si="15"/>
        <v>2.6738048940629811E-2</v>
      </c>
      <c r="K76" s="70">
        <f t="shared" si="12"/>
        <v>-0.15848129958443524</v>
      </c>
      <c r="M76" s="52">
        <v>38.71</v>
      </c>
      <c r="N76" s="70">
        <f t="shared" si="13"/>
        <v>0.15086540945492111</v>
      </c>
      <c r="P76" s="57"/>
    </row>
    <row r="77" spans="2:16" x14ac:dyDescent="0.2">
      <c r="B77" s="56"/>
      <c r="F77" s="68" t="s">
        <v>213</v>
      </c>
      <c r="G77" s="52">
        <v>40.159999999999997</v>
      </c>
      <c r="H77" s="70">
        <f t="shared" si="14"/>
        <v>1.8754348851436231E-2</v>
      </c>
      <c r="I77" s="52">
        <v>22.68</v>
      </c>
      <c r="J77" s="70">
        <f t="shared" si="15"/>
        <v>1.1454834718048435E-2</v>
      </c>
      <c r="K77" s="70">
        <f t="shared" si="12"/>
        <v>0.77072310405643729</v>
      </c>
      <c r="M77" s="52">
        <v>11.46</v>
      </c>
      <c r="N77" s="70">
        <f t="shared" si="13"/>
        <v>2.5043630017452001</v>
      </c>
      <c r="P77" s="57"/>
    </row>
    <row r="78" spans="2:16" x14ac:dyDescent="0.2">
      <c r="B78" s="56"/>
      <c r="F78" s="68" t="s">
        <v>27</v>
      </c>
      <c r="G78" s="52">
        <f>+G15-SUM(G68:G77)</f>
        <v>682.49999999999977</v>
      </c>
      <c r="H78" s="70">
        <f t="shared" si="14"/>
        <v>0.31872119250760017</v>
      </c>
      <c r="I78" s="52">
        <f>+I15-SUM(I68:I77)</f>
        <v>598.8599999999999</v>
      </c>
      <c r="J78" s="70">
        <f t="shared" si="15"/>
        <v>0.30246218338846936</v>
      </c>
      <c r="K78" s="70">
        <f t="shared" si="12"/>
        <v>0.13966536419196451</v>
      </c>
      <c r="M78" s="52">
        <f>+M15-SUM(M68:M77)</f>
        <v>536.1099999999999</v>
      </c>
      <c r="N78" s="70">
        <f t="shared" si="13"/>
        <v>0.2730596332842139</v>
      </c>
      <c r="P78" s="57"/>
    </row>
    <row r="79" spans="2:16" x14ac:dyDescent="0.2">
      <c r="B79" s="56"/>
      <c r="F79" s="63" t="s">
        <v>28</v>
      </c>
      <c r="G79" s="65">
        <f>+SUM(G80:G90)</f>
        <v>4273.3900000000003</v>
      </c>
      <c r="H79" s="65"/>
      <c r="I79" s="65">
        <f>+SUM(I80:I90)</f>
        <v>4805.6899999999996</v>
      </c>
      <c r="J79" s="65"/>
      <c r="K79" s="71">
        <f t="shared" si="12"/>
        <v>-0.11076453121195906</v>
      </c>
      <c r="M79" s="65">
        <f>+SUM(M80:M90)</f>
        <v>1979.8899999999999</v>
      </c>
      <c r="N79" s="71">
        <f t="shared" si="13"/>
        <v>1.1583976887604872</v>
      </c>
      <c r="P79" s="57"/>
    </row>
    <row r="80" spans="2:16" x14ac:dyDescent="0.2">
      <c r="B80" s="56"/>
      <c r="F80" s="68" t="s">
        <v>175</v>
      </c>
      <c r="G80" s="52">
        <v>1517.13</v>
      </c>
      <c r="H80" s="70">
        <f>+G80/G$79</f>
        <v>0.35501791317899839</v>
      </c>
      <c r="I80" s="52">
        <v>2202.9299999999998</v>
      </c>
      <c r="J80" s="70">
        <f>+I80/I$79</f>
        <v>0.45840035457967537</v>
      </c>
      <c r="K80" s="70">
        <f t="shared" si="12"/>
        <v>-0.31131266086530207</v>
      </c>
      <c r="M80" s="52">
        <v>1145.18</v>
      </c>
      <c r="N80" s="70">
        <f t="shared" si="13"/>
        <v>0.32479610192284181</v>
      </c>
      <c r="P80" s="57"/>
    </row>
    <row r="81" spans="2:16" x14ac:dyDescent="0.2">
      <c r="B81" s="56"/>
      <c r="F81" s="68" t="s">
        <v>204</v>
      </c>
      <c r="G81" s="52">
        <v>966.67</v>
      </c>
      <c r="H81" s="70">
        <f t="shared" ref="H81:H90" si="16">+G81/G$79</f>
        <v>0.2262068287706013</v>
      </c>
      <c r="I81" s="52">
        <v>824.64</v>
      </c>
      <c r="J81" s="70">
        <f t="shared" ref="J81:J90" si="17">+I81/I$79</f>
        <v>0.17159658654636484</v>
      </c>
      <c r="K81" s="70">
        <f t="shared" si="12"/>
        <v>0.17223273185875043</v>
      </c>
      <c r="M81" s="52">
        <v>291.5</v>
      </c>
      <c r="N81" s="70">
        <f t="shared" si="13"/>
        <v>2.3161921097770155</v>
      </c>
      <c r="P81" s="57"/>
    </row>
    <row r="82" spans="2:16" x14ac:dyDescent="0.2">
      <c r="B82" s="56"/>
      <c r="F82" s="68" t="s">
        <v>56</v>
      </c>
      <c r="G82" s="52">
        <v>749.61</v>
      </c>
      <c r="H82" s="70">
        <f t="shared" si="16"/>
        <v>0.17541343055513303</v>
      </c>
      <c r="I82" s="52">
        <v>883.82</v>
      </c>
      <c r="J82" s="70">
        <f t="shared" si="17"/>
        <v>0.18391115531796684</v>
      </c>
      <c r="K82" s="70">
        <f t="shared" si="12"/>
        <v>-0.15185218709692017</v>
      </c>
      <c r="M82" s="52">
        <v>289.76</v>
      </c>
      <c r="N82" s="70">
        <f t="shared" si="13"/>
        <v>1.5870030369961348</v>
      </c>
      <c r="P82" s="57"/>
    </row>
    <row r="83" spans="2:16" x14ac:dyDescent="0.2">
      <c r="B83" s="56"/>
      <c r="F83" s="68" t="s">
        <v>158</v>
      </c>
      <c r="G83" s="52">
        <v>712.67</v>
      </c>
      <c r="H83" s="70">
        <f t="shared" si="16"/>
        <v>0.16676923940946178</v>
      </c>
      <c r="I83" s="52">
        <v>643.15</v>
      </c>
      <c r="J83" s="70">
        <f t="shared" si="17"/>
        <v>0.13383093790902034</v>
      </c>
      <c r="K83" s="70">
        <f t="shared" si="12"/>
        <v>0.10809297986472832</v>
      </c>
      <c r="M83" s="52">
        <v>71.67</v>
      </c>
      <c r="N83" s="70">
        <f t="shared" si="13"/>
        <v>8.9437700572066401</v>
      </c>
      <c r="P83" s="57"/>
    </row>
    <row r="84" spans="2:16" x14ac:dyDescent="0.2">
      <c r="B84" s="56"/>
      <c r="F84" s="68" t="s">
        <v>206</v>
      </c>
      <c r="G84" s="52">
        <v>150.63999999999999</v>
      </c>
      <c r="H84" s="70">
        <f t="shared" si="16"/>
        <v>3.5250702603787619E-2</v>
      </c>
      <c r="I84" s="52">
        <v>68.680000000000007</v>
      </c>
      <c r="J84" s="70">
        <f t="shared" si="17"/>
        <v>1.4291392078973054E-2</v>
      </c>
      <c r="K84" s="70">
        <f t="shared" si="12"/>
        <v>1.1933605125218398</v>
      </c>
      <c r="M84" s="52">
        <v>44.29</v>
      </c>
      <c r="N84" s="70">
        <f t="shared" si="13"/>
        <v>2.4012192368480467</v>
      </c>
      <c r="P84" s="57"/>
    </row>
    <row r="85" spans="2:16" x14ac:dyDescent="0.2">
      <c r="B85" s="56"/>
      <c r="F85" s="68" t="s">
        <v>207</v>
      </c>
      <c r="G85" s="52">
        <v>60.28</v>
      </c>
      <c r="H85" s="70">
        <f t="shared" si="16"/>
        <v>1.4105897191690905E-2</v>
      </c>
      <c r="I85" s="52">
        <v>58.95</v>
      </c>
      <c r="J85" s="70">
        <f t="shared" si="17"/>
        <v>1.2266708838897225E-2</v>
      </c>
      <c r="K85" s="70">
        <f t="shared" si="12"/>
        <v>2.2561492790500459E-2</v>
      </c>
      <c r="M85" s="52">
        <v>0</v>
      </c>
      <c r="N85" s="70" t="str">
        <f t="shared" si="13"/>
        <v>-</v>
      </c>
      <c r="P85" s="57"/>
    </row>
    <row r="86" spans="2:16" x14ac:dyDescent="0.2">
      <c r="B86" s="56"/>
      <c r="F86" s="68" t="s">
        <v>205</v>
      </c>
      <c r="G86" s="52">
        <v>35.17</v>
      </c>
      <c r="H86" s="70">
        <f t="shared" si="16"/>
        <v>8.2300000702018768E-3</v>
      </c>
      <c r="I86" s="52">
        <v>48.58</v>
      </c>
      <c r="J86" s="70">
        <f t="shared" si="17"/>
        <v>1.0108850133903769E-2</v>
      </c>
      <c r="K86" s="70">
        <f t="shared" si="12"/>
        <v>-0.27603952243721686</v>
      </c>
      <c r="M86" s="52">
        <v>79.11</v>
      </c>
      <c r="N86" s="70">
        <f t="shared" si="13"/>
        <v>-0.55542914928580456</v>
      </c>
      <c r="P86" s="57"/>
    </row>
    <row r="87" spans="2:16" x14ac:dyDescent="0.2">
      <c r="B87" s="56"/>
      <c r="F87" s="68" t="s">
        <v>208</v>
      </c>
      <c r="G87" s="52">
        <v>23.88</v>
      </c>
      <c r="H87" s="70">
        <f t="shared" si="16"/>
        <v>5.5880694249764232E-3</v>
      </c>
      <c r="I87" s="52">
        <v>10.4</v>
      </c>
      <c r="J87" s="70">
        <f t="shared" si="17"/>
        <v>2.1641013049114696E-3</v>
      </c>
      <c r="K87" s="70">
        <f t="shared" si="12"/>
        <v>1.296153846153846</v>
      </c>
      <c r="M87" s="52">
        <v>2.0699999999999998</v>
      </c>
      <c r="N87" s="70">
        <f t="shared" si="13"/>
        <v>10.536231884057971</v>
      </c>
      <c r="P87" s="57"/>
    </row>
    <row r="88" spans="2:16" x14ac:dyDescent="0.2">
      <c r="B88" s="56"/>
      <c r="F88" s="68" t="s">
        <v>176</v>
      </c>
      <c r="G88" s="52">
        <v>20.99</v>
      </c>
      <c r="H88" s="70">
        <f t="shared" si="16"/>
        <v>4.9117913413004657E-3</v>
      </c>
      <c r="I88" s="52">
        <v>0.44</v>
      </c>
      <c r="J88" s="70">
        <f t="shared" si="17"/>
        <v>9.1558132130869878E-5</v>
      </c>
      <c r="K88" s="70">
        <f t="shared" si="12"/>
        <v>46.704545454545453</v>
      </c>
      <c r="M88" s="52">
        <v>0.27</v>
      </c>
      <c r="N88" s="70">
        <f t="shared" si="13"/>
        <v>76.740740740740733</v>
      </c>
      <c r="P88" s="57"/>
    </row>
    <row r="89" spans="2:16" x14ac:dyDescent="0.2">
      <c r="B89" s="56"/>
      <c r="F89" s="68" t="s">
        <v>163</v>
      </c>
      <c r="G89" s="52">
        <v>18.309999999999999</v>
      </c>
      <c r="H89" s="70">
        <f t="shared" si="16"/>
        <v>4.284654571663246E-3</v>
      </c>
      <c r="I89" s="52">
        <v>3.55</v>
      </c>
      <c r="J89" s="70">
        <f t="shared" si="17"/>
        <v>7.3870765696497278E-4</v>
      </c>
      <c r="K89" s="70">
        <f t="shared" si="12"/>
        <v>4.1577464788732392</v>
      </c>
      <c r="M89" s="52">
        <v>2.08</v>
      </c>
      <c r="N89" s="70">
        <f t="shared" si="13"/>
        <v>7.802884615384615</v>
      </c>
      <c r="P89" s="57"/>
    </row>
    <row r="90" spans="2:16" x14ac:dyDescent="0.2">
      <c r="B90" s="56"/>
      <c r="F90" s="68" t="s">
        <v>27</v>
      </c>
      <c r="G90" s="52">
        <f>+G27-SUM(G80:G89)</f>
        <v>18.039999999999964</v>
      </c>
      <c r="H90" s="70">
        <f t="shared" si="16"/>
        <v>4.2214728821848612E-3</v>
      </c>
      <c r="I90" s="52">
        <f>+I27-SUM(I80:I89)</f>
        <v>60.550000000000182</v>
      </c>
      <c r="J90" s="70">
        <f t="shared" si="17"/>
        <v>1.2599647501191335E-2</v>
      </c>
      <c r="K90" s="70">
        <f t="shared" si="12"/>
        <v>-0.70206440957886196</v>
      </c>
      <c r="M90" s="52">
        <f>+M27-SUM(M80:M89)</f>
        <v>53.960000000000036</v>
      </c>
      <c r="N90" s="70">
        <f t="shared" si="13"/>
        <v>-0.66567828020756203</v>
      </c>
      <c r="P90" s="57"/>
    </row>
    <row r="91" spans="2:16" x14ac:dyDescent="0.2">
      <c r="B91" s="56"/>
      <c r="F91" s="63" t="s">
        <v>33</v>
      </c>
      <c r="G91" s="65">
        <f>+G79+G67</f>
        <v>6414.76</v>
      </c>
      <c r="H91" s="65"/>
      <c r="I91" s="65">
        <f>+I79+I67</f>
        <v>6785.6399999999994</v>
      </c>
      <c r="J91" s="65"/>
      <c r="K91" s="71">
        <f t="shared" si="12"/>
        <v>-5.4656598345918628E-2</v>
      </c>
      <c r="M91" s="65">
        <f>+M79+M67</f>
        <v>3593.84</v>
      </c>
      <c r="N91" s="71">
        <f t="shared" si="13"/>
        <v>0.78493199474656628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B34" zoomScale="102" zoomScaleNormal="85" workbookViewId="0">
      <selection activeCell="F70" sqref="F70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146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72">
        <v>100.85</v>
      </c>
      <c r="H15" s="71">
        <f>1-H27</f>
        <v>8.2620592476078003E-2</v>
      </c>
      <c r="I15" s="65">
        <v>118.92</v>
      </c>
      <c r="J15" s="65"/>
      <c r="K15" s="71">
        <f>+IFERROR(G15/I15-1, "-")</f>
        <v>-0.15195089135553319</v>
      </c>
      <c r="L15" s="66"/>
      <c r="M15" s="65">
        <v>133.9</v>
      </c>
      <c r="N15" s="71">
        <f t="shared" ref="N15:N26" si="0">+IFERROR(G15/M15-1, "-")</f>
        <v>-0.24682598954443624</v>
      </c>
      <c r="O15" s="66"/>
      <c r="P15" s="57"/>
    </row>
    <row r="16" spans="2:16" x14ac:dyDescent="0.2">
      <c r="B16" s="56"/>
      <c r="F16" s="68" t="s">
        <v>17</v>
      </c>
      <c r="G16" s="74">
        <v>84.23</v>
      </c>
      <c r="H16" s="70">
        <f>+G16/G$15</f>
        <v>0.83520079325731289</v>
      </c>
      <c r="I16" s="52">
        <v>106.25</v>
      </c>
      <c r="J16" s="70">
        <f>+I16/I$15</f>
        <v>0.89345778674739318</v>
      </c>
      <c r="K16" s="70">
        <f t="shared" ref="K16:K26" si="1">+IFERROR(G16/I16-1, "-")</f>
        <v>-0.20724705882352934</v>
      </c>
      <c r="L16" s="66"/>
      <c r="M16" s="52">
        <v>122.19</v>
      </c>
      <c r="N16" s="70">
        <f t="shared" si="0"/>
        <v>-0.31066372043538748</v>
      </c>
      <c r="O16" s="66"/>
      <c r="P16" s="57"/>
    </row>
    <row r="17" spans="2:16" x14ac:dyDescent="0.2">
      <c r="B17" s="56"/>
      <c r="F17" s="68" t="s">
        <v>20</v>
      </c>
      <c r="G17" s="74">
        <v>9.4</v>
      </c>
      <c r="H17" s="70">
        <f t="shared" ref="H17:H26" si="2">+G17/G$15</f>
        <v>9.3207734258800204E-2</v>
      </c>
      <c r="I17" s="52">
        <v>8.5500000000000007</v>
      </c>
      <c r="J17" s="70">
        <f t="shared" ref="J17:J26" si="3">+I17/I$15</f>
        <v>7.1897073662966701E-2</v>
      </c>
      <c r="K17" s="70">
        <f t="shared" si="1"/>
        <v>9.9415204678362512E-2</v>
      </c>
      <c r="L17" s="66"/>
      <c r="M17" s="52">
        <v>8.8800000000000008</v>
      </c>
      <c r="N17" s="70">
        <f t="shared" si="0"/>
        <v>5.8558558558558405E-2</v>
      </c>
      <c r="O17" s="66"/>
      <c r="P17" s="57"/>
    </row>
    <row r="18" spans="2:16" x14ac:dyDescent="0.2">
      <c r="B18" s="56"/>
      <c r="F18" s="68" t="s">
        <v>25</v>
      </c>
      <c r="G18" s="74">
        <v>2.95</v>
      </c>
      <c r="H18" s="70">
        <f t="shared" si="2"/>
        <v>2.925136341100645E-2</v>
      </c>
      <c r="I18" s="52">
        <v>1.07</v>
      </c>
      <c r="J18" s="70">
        <f t="shared" si="3"/>
        <v>8.9976454759502188E-3</v>
      </c>
      <c r="K18" s="70">
        <f t="shared" si="1"/>
        <v>1.7570093457943927</v>
      </c>
      <c r="L18" s="66"/>
      <c r="M18" s="52">
        <v>1.07</v>
      </c>
      <c r="N18" s="70">
        <f t="shared" si="0"/>
        <v>1.7570093457943927</v>
      </c>
      <c r="O18" s="66"/>
      <c r="P18" s="57"/>
    </row>
    <row r="19" spans="2:16" x14ac:dyDescent="0.2">
      <c r="B19" s="56"/>
      <c r="F19" s="68" t="s">
        <v>19</v>
      </c>
      <c r="G19" s="74">
        <v>2.94</v>
      </c>
      <c r="H19" s="70">
        <f t="shared" si="2"/>
        <v>2.915220624690134E-2</v>
      </c>
      <c r="I19" s="52">
        <v>2.06</v>
      </c>
      <c r="J19" s="70">
        <f t="shared" si="3"/>
        <v>1.7322569794820046E-2</v>
      </c>
      <c r="K19" s="70">
        <f t="shared" si="1"/>
        <v>0.42718446601941751</v>
      </c>
      <c r="L19" s="66"/>
      <c r="M19" s="52">
        <v>1.35</v>
      </c>
      <c r="N19" s="70">
        <f t="shared" si="0"/>
        <v>1.1777777777777776</v>
      </c>
      <c r="O19" s="66"/>
      <c r="P19" s="57"/>
    </row>
    <row r="20" spans="2:16" x14ac:dyDescent="0.2">
      <c r="B20" s="56"/>
      <c r="F20" s="68" t="s">
        <v>22</v>
      </c>
      <c r="G20" s="52">
        <v>0.32</v>
      </c>
      <c r="H20" s="70">
        <f t="shared" si="2"/>
        <v>3.1730292513634114E-3</v>
      </c>
      <c r="I20" s="52">
        <v>0.09</v>
      </c>
      <c r="J20" s="70">
        <f t="shared" si="3"/>
        <v>7.568113017154389E-4</v>
      </c>
      <c r="K20" s="70">
        <f t="shared" si="1"/>
        <v>2.5555555555555558</v>
      </c>
      <c r="M20" s="52">
        <v>0</v>
      </c>
      <c r="N20" s="70" t="str">
        <f t="shared" si="0"/>
        <v>-</v>
      </c>
      <c r="P20" s="57"/>
    </row>
    <row r="21" spans="2:16" x14ac:dyDescent="0.2">
      <c r="B21" s="56"/>
      <c r="F21" s="68" t="s">
        <v>23</v>
      </c>
      <c r="G21" s="52">
        <v>0.32</v>
      </c>
      <c r="H21" s="70">
        <f t="shared" si="2"/>
        <v>3.1730292513634114E-3</v>
      </c>
      <c r="I21" s="52">
        <v>0.22</v>
      </c>
      <c r="J21" s="70">
        <f t="shared" si="3"/>
        <v>1.8499831819710729E-3</v>
      </c>
      <c r="K21" s="70">
        <f t="shared" si="1"/>
        <v>0.45454545454545459</v>
      </c>
      <c r="M21" s="52">
        <v>0.13</v>
      </c>
      <c r="N21" s="70">
        <f t="shared" si="0"/>
        <v>1.4615384615384617</v>
      </c>
      <c r="P21" s="57"/>
    </row>
    <row r="22" spans="2:16" x14ac:dyDescent="0.2">
      <c r="B22" s="56"/>
      <c r="F22" s="68" t="s">
        <v>104</v>
      </c>
      <c r="G22" s="52">
        <v>0.01</v>
      </c>
      <c r="H22" s="70">
        <f t="shared" si="2"/>
        <v>9.9157164105106605E-5</v>
      </c>
      <c r="I22" s="52">
        <v>0.02</v>
      </c>
      <c r="J22" s="70">
        <f t="shared" si="3"/>
        <v>1.6818028927009755E-4</v>
      </c>
      <c r="K22" s="70">
        <f t="shared" si="1"/>
        <v>-0.5</v>
      </c>
      <c r="M22" s="52">
        <v>0</v>
      </c>
      <c r="N22" s="70" t="str">
        <f t="shared" si="0"/>
        <v>-</v>
      </c>
      <c r="P22" s="57"/>
    </row>
    <row r="23" spans="2:16" x14ac:dyDescent="0.2">
      <c r="B23" s="56"/>
      <c r="F23" s="68" t="s">
        <v>24</v>
      </c>
      <c r="G23" s="52">
        <v>0.01</v>
      </c>
      <c r="H23" s="70">
        <f t="shared" si="2"/>
        <v>9.9157164105106605E-5</v>
      </c>
      <c r="I23" s="52">
        <v>0.2</v>
      </c>
      <c r="J23" s="70">
        <f t="shared" si="3"/>
        <v>1.6818028927009755E-3</v>
      </c>
      <c r="K23" s="70">
        <f t="shared" si="1"/>
        <v>-0.95</v>
      </c>
      <c r="M23" s="52">
        <v>0.02</v>
      </c>
      <c r="N23" s="70">
        <f t="shared" si="0"/>
        <v>-0.5</v>
      </c>
      <c r="P23" s="57"/>
    </row>
    <row r="24" spans="2:16" x14ac:dyDescent="0.2">
      <c r="B24" s="56"/>
      <c r="F24" s="68" t="s">
        <v>26</v>
      </c>
      <c r="G24" s="52">
        <v>0</v>
      </c>
      <c r="H24" s="70">
        <f t="shared" si="2"/>
        <v>0</v>
      </c>
      <c r="I24" s="52">
        <v>0.01</v>
      </c>
      <c r="J24" s="70">
        <f t="shared" si="3"/>
        <v>8.4090144635048773E-5</v>
      </c>
      <c r="K24" s="70">
        <f t="shared" si="1"/>
        <v>-1</v>
      </c>
      <c r="M24" s="52">
        <v>0.02</v>
      </c>
      <c r="N24" s="70">
        <f t="shared" si="0"/>
        <v>-1</v>
      </c>
      <c r="P24" s="57"/>
    </row>
    <row r="25" spans="2:16" x14ac:dyDescent="0.2">
      <c r="B25" s="56"/>
      <c r="F25" s="68" t="s">
        <v>21</v>
      </c>
      <c r="G25" s="52">
        <v>0</v>
      </c>
      <c r="H25" s="70">
        <f t="shared" si="2"/>
        <v>0</v>
      </c>
      <c r="I25" s="52">
        <v>0.01</v>
      </c>
      <c r="J25" s="70">
        <f t="shared" si="3"/>
        <v>8.4090144635048773E-5</v>
      </c>
      <c r="K25" s="70">
        <f t="shared" si="1"/>
        <v>-1</v>
      </c>
      <c r="M25" s="52">
        <v>0</v>
      </c>
      <c r="N25" s="70" t="str">
        <f t="shared" si="0"/>
        <v>-</v>
      </c>
      <c r="P25" s="57"/>
    </row>
    <row r="26" spans="2:16" x14ac:dyDescent="0.2">
      <c r="B26" s="56"/>
      <c r="F26" s="68" t="s">
        <v>27</v>
      </c>
      <c r="G26" s="52">
        <f>G15-SUM(G16:G25)</f>
        <v>0.66999999999998749</v>
      </c>
      <c r="H26" s="70">
        <f t="shared" si="2"/>
        <v>6.643529995042018E-3</v>
      </c>
      <c r="I26" s="52">
        <f>I15-SUM(I16:I25)</f>
        <v>0.43999999999999773</v>
      </c>
      <c r="J26" s="70">
        <f t="shared" si="3"/>
        <v>3.6999663639421267E-3</v>
      </c>
      <c r="K26" s="70">
        <f t="shared" si="1"/>
        <v>0.52272727272725228</v>
      </c>
      <c r="M26" s="52">
        <f>M15-SUM(M16:M25)</f>
        <v>0.24000000000000909</v>
      </c>
      <c r="N26" s="52">
        <f t="shared" si="0"/>
        <v>1.7916666666665089</v>
      </c>
      <c r="P26" s="57"/>
    </row>
    <row r="27" spans="2:16" x14ac:dyDescent="0.2">
      <c r="B27" s="56"/>
      <c r="F27" s="63" t="s">
        <v>28</v>
      </c>
      <c r="G27" s="65">
        <f>+SUM(G28:G31)</f>
        <v>1119.79</v>
      </c>
      <c r="H27" s="71">
        <f>+G27/G32</f>
        <v>0.917379407523922</v>
      </c>
      <c r="I27" s="65">
        <f>+SUM(I28:I31)</f>
        <v>1448.23</v>
      </c>
      <c r="J27" s="65"/>
      <c r="K27" s="71">
        <f t="shared" ref="K27:K32" si="4">+IFERROR(G27/I27-1, "-")</f>
        <v>-0.22678718159408384</v>
      </c>
      <c r="M27" s="65">
        <f>+SUM(M28:M31)</f>
        <v>1039.93</v>
      </c>
      <c r="N27" s="71">
        <f>+IFERROR(G27/M27-1, "-")</f>
        <v>7.6793630340503682E-2</v>
      </c>
      <c r="P27" s="57"/>
    </row>
    <row r="28" spans="2:16" x14ac:dyDescent="0.2">
      <c r="B28" s="56"/>
      <c r="F28" s="68" t="s">
        <v>29</v>
      </c>
      <c r="G28" s="52">
        <v>973.64</v>
      </c>
      <c r="H28" s="70">
        <f>+G28/G$27</f>
        <v>0.86948445690709864</v>
      </c>
      <c r="I28" s="52">
        <v>1343.77</v>
      </c>
      <c r="J28" s="70">
        <f t="shared" ref="J28:J31" si="5">+I28/I$27</f>
        <v>0.92787057304433684</v>
      </c>
      <c r="K28" s="70">
        <f t="shared" si="4"/>
        <v>-0.27544148180120109</v>
      </c>
      <c r="M28" s="52">
        <v>964.77</v>
      </c>
      <c r="N28" s="70">
        <f t="shared" ref="N28:N32" si="6">+IFERROR(G28/M28-1, "-")</f>
        <v>9.1939011370585355E-3</v>
      </c>
      <c r="P28" s="57"/>
    </row>
    <row r="29" spans="2:16" x14ac:dyDescent="0.2">
      <c r="B29" s="56"/>
      <c r="F29" s="68" t="s">
        <v>31</v>
      </c>
      <c r="G29" s="52">
        <v>146.15</v>
      </c>
      <c r="H29" s="70">
        <f t="shared" ref="H29:H31" si="7">+G29/G$27</f>
        <v>0.13051554309290136</v>
      </c>
      <c r="I29" s="52">
        <v>104.46</v>
      </c>
      <c r="J29" s="70">
        <f t="shared" si="5"/>
        <v>7.2129426955663115E-2</v>
      </c>
      <c r="K29" s="70">
        <f t="shared" si="4"/>
        <v>0.39910013402259259</v>
      </c>
      <c r="M29" s="52">
        <v>75.16</v>
      </c>
      <c r="N29" s="70">
        <f t="shared" si="6"/>
        <v>0.944518360830229</v>
      </c>
      <c r="P29" s="57"/>
    </row>
    <row r="30" spans="2:16" x14ac:dyDescent="0.2">
      <c r="B30" s="56"/>
      <c r="F30" s="69"/>
      <c r="G30" s="52"/>
      <c r="H30" s="70">
        <f t="shared" si="7"/>
        <v>0</v>
      </c>
      <c r="I30" s="52"/>
      <c r="J30" s="70">
        <f t="shared" si="5"/>
        <v>0</v>
      </c>
      <c r="K30" s="70" t="str">
        <f t="shared" si="4"/>
        <v>-</v>
      </c>
      <c r="M30" s="52"/>
      <c r="N30" s="70" t="str">
        <f t="shared" si="6"/>
        <v>-</v>
      </c>
      <c r="P30" s="57"/>
    </row>
    <row r="31" spans="2:16" x14ac:dyDescent="0.2">
      <c r="B31" s="56"/>
      <c r="F31" s="69"/>
      <c r="G31" s="52"/>
      <c r="H31" s="70">
        <f t="shared" si="7"/>
        <v>0</v>
      </c>
      <c r="I31" s="52"/>
      <c r="J31" s="70">
        <f t="shared" si="5"/>
        <v>0</v>
      </c>
      <c r="K31" s="70" t="str">
        <f t="shared" si="4"/>
        <v>-</v>
      </c>
      <c r="M31" s="52"/>
      <c r="N31" s="70" t="str">
        <f t="shared" si="6"/>
        <v>-</v>
      </c>
      <c r="P31" s="57"/>
    </row>
    <row r="32" spans="2:16" x14ac:dyDescent="0.2">
      <c r="B32" s="56"/>
      <c r="F32" s="63" t="s">
        <v>33</v>
      </c>
      <c r="G32" s="65">
        <f>+G27+G15</f>
        <v>1220.6399999999999</v>
      </c>
      <c r="H32" s="65"/>
      <c r="I32" s="65">
        <f>+I27+I15</f>
        <v>1567.15</v>
      </c>
      <c r="J32" s="65"/>
      <c r="K32" s="71">
        <f t="shared" si="4"/>
        <v>-0.22110838145678469</v>
      </c>
      <c r="M32" s="65">
        <f>+M27+M15</f>
        <v>1173.8300000000002</v>
      </c>
      <c r="N32" s="71">
        <f t="shared" si="6"/>
        <v>3.9878006184881798E-2</v>
      </c>
      <c r="P32" s="57"/>
    </row>
    <row r="33" spans="2:16" x14ac:dyDescent="0.2">
      <c r="B33" s="56"/>
      <c r="F33" s="66"/>
      <c r="G33" s="80">
        <f>+G32/G34</f>
        <v>8.0264708357882325E-2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38</v>
      </c>
      <c r="G44" s="52">
        <v>796.63</v>
      </c>
      <c r="H44" s="70">
        <f>+G44/G$55</f>
        <v>0.65263304496002106</v>
      </c>
      <c r="I44" s="52">
        <v>1061.0899999999999</v>
      </c>
      <c r="J44" s="70">
        <f>+I44/I$55</f>
        <v>0.67708260217592431</v>
      </c>
      <c r="K44" s="70">
        <f t="shared" ref="K44:K55" si="8">+IFERROR(G44/I44-1, "-")</f>
        <v>-0.24923427795945674</v>
      </c>
      <c r="M44" s="52">
        <v>694.11</v>
      </c>
      <c r="N44" s="70">
        <f t="shared" ref="N44:N55" si="9">+IFERROR(G44/M44-1, "-")</f>
        <v>0.14769993228738953</v>
      </c>
      <c r="P44" s="57"/>
    </row>
    <row r="45" spans="2:16" x14ac:dyDescent="0.2">
      <c r="B45" s="56"/>
      <c r="F45" s="62" t="s">
        <v>39</v>
      </c>
      <c r="G45" s="52">
        <v>84.11</v>
      </c>
      <c r="H45" s="70">
        <f t="shared" ref="H45:H54" si="10">+G45/G$55</f>
        <v>6.8906475291650282E-2</v>
      </c>
      <c r="I45" s="52">
        <v>67.23</v>
      </c>
      <c r="J45" s="70">
        <f t="shared" ref="J45:J54" si="11">+I45/I$55</f>
        <v>4.2899530995756628E-2</v>
      </c>
      <c r="K45" s="70">
        <f t="shared" si="8"/>
        <v>0.25107838762457235</v>
      </c>
      <c r="M45" s="52">
        <v>69.22</v>
      </c>
      <c r="N45" s="70">
        <f t="shared" si="9"/>
        <v>0.21511123952614852</v>
      </c>
      <c r="P45" s="57"/>
    </row>
    <row r="46" spans="2:16" x14ac:dyDescent="0.2">
      <c r="B46" s="56"/>
      <c r="F46" s="62" t="s">
        <v>117</v>
      </c>
      <c r="G46" s="52">
        <v>56.81</v>
      </c>
      <c r="H46" s="70">
        <f t="shared" si="10"/>
        <v>4.6541158736400585E-2</v>
      </c>
      <c r="I46" s="52">
        <v>74.73</v>
      </c>
      <c r="J46" s="70">
        <f t="shared" si="11"/>
        <v>4.76852885811824E-2</v>
      </c>
      <c r="K46" s="70">
        <f t="shared" si="8"/>
        <v>-0.23979660109728351</v>
      </c>
      <c r="M46" s="52">
        <v>42.96</v>
      </c>
      <c r="N46" s="70">
        <f t="shared" si="9"/>
        <v>0.32239292364990702</v>
      </c>
      <c r="P46" s="57"/>
    </row>
    <row r="47" spans="2:16" x14ac:dyDescent="0.2">
      <c r="B47" s="56"/>
      <c r="F47" s="62" t="s">
        <v>44</v>
      </c>
      <c r="G47" s="52">
        <v>39.86</v>
      </c>
      <c r="H47" s="70">
        <f t="shared" si="10"/>
        <v>3.2655000655393895E-2</v>
      </c>
      <c r="I47" s="52">
        <v>31.67</v>
      </c>
      <c r="J47" s="70">
        <f t="shared" si="11"/>
        <v>2.0208659030724562E-2</v>
      </c>
      <c r="K47" s="70">
        <f t="shared" si="8"/>
        <v>0.25860435743605925</v>
      </c>
      <c r="M47" s="52">
        <v>28.31</v>
      </c>
      <c r="N47" s="70">
        <f t="shared" si="9"/>
        <v>0.40798304486047332</v>
      </c>
      <c r="P47" s="57"/>
    </row>
    <row r="48" spans="2:16" x14ac:dyDescent="0.2">
      <c r="B48" s="56"/>
      <c r="F48" s="62" t="s">
        <v>59</v>
      </c>
      <c r="G48" s="52">
        <v>38.5</v>
      </c>
      <c r="H48" s="70">
        <f t="shared" si="10"/>
        <v>3.1540831039454716E-2</v>
      </c>
      <c r="I48" s="52">
        <v>77.150000000000006</v>
      </c>
      <c r="J48" s="70">
        <f t="shared" si="11"/>
        <v>4.9229493028746449E-2</v>
      </c>
      <c r="K48" s="70">
        <f t="shared" si="8"/>
        <v>-0.5009721322099806</v>
      </c>
      <c r="M48" s="52">
        <v>150.04</v>
      </c>
      <c r="N48" s="70">
        <f t="shared" si="9"/>
        <v>-0.74340175953079179</v>
      </c>
      <c r="P48" s="57"/>
    </row>
    <row r="49" spans="2:16" x14ac:dyDescent="0.2">
      <c r="B49" s="56"/>
      <c r="F49" s="62" t="s">
        <v>113</v>
      </c>
      <c r="G49" s="52">
        <v>37.28</v>
      </c>
      <c r="H49" s="70">
        <f t="shared" si="10"/>
        <v>3.05413553545681E-2</v>
      </c>
      <c r="I49" s="52">
        <v>34.229999999999997</v>
      </c>
      <c r="J49" s="70">
        <f t="shared" si="11"/>
        <v>2.1842197619883225E-2</v>
      </c>
      <c r="K49" s="70">
        <f t="shared" si="8"/>
        <v>8.9103125912942005E-2</v>
      </c>
      <c r="M49" s="52">
        <v>14.36</v>
      </c>
      <c r="N49" s="70">
        <f t="shared" si="9"/>
        <v>1.5961002785515324</v>
      </c>
      <c r="P49" s="57"/>
    </row>
    <row r="50" spans="2:16" x14ac:dyDescent="0.2">
      <c r="B50" s="56"/>
      <c r="F50" s="62" t="s">
        <v>46</v>
      </c>
      <c r="G50" s="52">
        <v>34.409999999999997</v>
      </c>
      <c r="H50" s="70">
        <f t="shared" si="10"/>
        <v>2.8190129767990561E-2</v>
      </c>
      <c r="I50" s="52">
        <v>43.28</v>
      </c>
      <c r="J50" s="70">
        <f t="shared" si="11"/>
        <v>2.7617011772963659E-2</v>
      </c>
      <c r="K50" s="70">
        <f t="shared" si="8"/>
        <v>-0.20494454713493537</v>
      </c>
      <c r="M50" s="52">
        <v>10.050000000000001</v>
      </c>
      <c r="N50" s="70">
        <f t="shared" si="9"/>
        <v>2.4238805970149246</v>
      </c>
      <c r="P50" s="57"/>
    </row>
    <row r="51" spans="2:16" x14ac:dyDescent="0.2">
      <c r="B51" s="56"/>
      <c r="F51" s="62" t="s">
        <v>42</v>
      </c>
      <c r="G51" s="52">
        <v>29.05</v>
      </c>
      <c r="H51" s="70">
        <f t="shared" si="10"/>
        <v>2.3798990693406741E-2</v>
      </c>
      <c r="I51" s="52">
        <v>28.17</v>
      </c>
      <c r="J51" s="70">
        <f t="shared" si="11"/>
        <v>1.7975305490859204E-2</v>
      </c>
      <c r="K51" s="70">
        <f t="shared" si="8"/>
        <v>3.1238906638267672E-2</v>
      </c>
      <c r="M51" s="52">
        <v>44.77</v>
      </c>
      <c r="N51" s="70">
        <f t="shared" si="9"/>
        <v>-0.35112798749162388</v>
      </c>
      <c r="P51" s="57"/>
    </row>
    <row r="52" spans="2:16" x14ac:dyDescent="0.2">
      <c r="B52" s="56"/>
      <c r="F52" s="62" t="s">
        <v>43</v>
      </c>
      <c r="G52" s="52">
        <v>20.88</v>
      </c>
      <c r="H52" s="70">
        <f t="shared" si="10"/>
        <v>1.7105780574125051E-2</v>
      </c>
      <c r="I52" s="52">
        <v>29.46</v>
      </c>
      <c r="J52" s="70">
        <f t="shared" si="11"/>
        <v>1.8798455795552435E-2</v>
      </c>
      <c r="K52" s="70">
        <f t="shared" si="8"/>
        <v>-0.29124236252545832</v>
      </c>
      <c r="M52" s="52">
        <v>44.45</v>
      </c>
      <c r="N52" s="70">
        <f t="shared" si="9"/>
        <v>-0.53025871766029253</v>
      </c>
      <c r="P52" s="57"/>
    </row>
    <row r="53" spans="2:16" x14ac:dyDescent="0.2">
      <c r="B53" s="56"/>
      <c r="F53" s="62" t="s">
        <v>106</v>
      </c>
      <c r="G53" s="52">
        <v>16.149999999999999</v>
      </c>
      <c r="H53" s="70">
        <f t="shared" si="10"/>
        <v>1.3230764189277756E-2</v>
      </c>
      <c r="I53" s="52">
        <v>0.25</v>
      </c>
      <c r="J53" s="70">
        <f t="shared" si="11"/>
        <v>1.5952525284752576E-4</v>
      </c>
      <c r="K53" s="70">
        <f t="shared" si="8"/>
        <v>63.599999999999994</v>
      </c>
      <c r="M53" s="52">
        <v>0.09</v>
      </c>
      <c r="N53" s="70">
        <f t="shared" si="9"/>
        <v>178.44444444444443</v>
      </c>
      <c r="P53" s="57"/>
    </row>
    <row r="54" spans="2:16" x14ac:dyDescent="0.2">
      <c r="B54" s="56"/>
      <c r="F54" s="63" t="s">
        <v>27</v>
      </c>
      <c r="G54" s="52">
        <f>+G32-SUM(G44:G53)</f>
        <v>66.959999999999582</v>
      </c>
      <c r="H54" s="70">
        <f t="shared" si="10"/>
        <v>5.485646873771103E-2</v>
      </c>
      <c r="I54" s="52">
        <f>+I32-SUM(I44:I53)</f>
        <v>119.88999999999987</v>
      </c>
      <c r="J54" s="70">
        <f t="shared" si="11"/>
        <v>7.6501930255559375E-2</v>
      </c>
      <c r="K54" s="70">
        <f t="shared" si="8"/>
        <v>-0.44148803069480647</v>
      </c>
      <c r="M54" s="52">
        <f>+M32-SUM(M44:M53)</f>
        <v>75.470000000000255</v>
      </c>
      <c r="N54" s="71">
        <f t="shared" si="9"/>
        <v>-0.11276003710084326</v>
      </c>
      <c r="P54" s="57"/>
    </row>
    <row r="55" spans="2:16" x14ac:dyDescent="0.2">
      <c r="B55" s="56"/>
      <c r="F55" s="63" t="s">
        <v>33</v>
      </c>
      <c r="G55" s="65">
        <f>+SUM(G44:G54)</f>
        <v>1220.6399999999999</v>
      </c>
      <c r="H55" s="65"/>
      <c r="I55" s="65">
        <f>+SUM(I44:I54)</f>
        <v>1567.15</v>
      </c>
      <c r="J55" s="65"/>
      <c r="K55" s="71">
        <f t="shared" si="8"/>
        <v>-0.22110838145678469</v>
      </c>
      <c r="M55" s="65">
        <f>+SUM(M44:M54)</f>
        <v>1173.8300000000002</v>
      </c>
      <c r="N55" s="71">
        <f t="shared" si="9"/>
        <v>3.9878006184881798E-2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65">
        <f>+SUM(G68:G78)</f>
        <v>100.85</v>
      </c>
      <c r="H67" s="65"/>
      <c r="I67" s="65">
        <f>+SUM(I68:I78)</f>
        <v>118.92</v>
      </c>
      <c r="J67" s="65"/>
      <c r="K67" s="71">
        <f t="shared" ref="K67:K91" si="12">+IFERROR(G67/I67-1, "-")</f>
        <v>-0.15195089135553319</v>
      </c>
      <c r="M67" s="65">
        <f>+SUM(M68:M78)</f>
        <v>133.9</v>
      </c>
      <c r="N67" s="71">
        <f t="shared" ref="N67:N91" si="13">+IFERROR(G67/M67-1, "-")</f>
        <v>-0.24682598954443624</v>
      </c>
      <c r="P67" s="57"/>
    </row>
    <row r="68" spans="2:16" x14ac:dyDescent="0.2">
      <c r="B68" s="56"/>
      <c r="F68" s="68" t="s">
        <v>119</v>
      </c>
      <c r="G68" s="52">
        <v>55.79</v>
      </c>
      <c r="H68" s="70">
        <f>+G68/G$67</f>
        <v>0.5531978185423897</v>
      </c>
      <c r="I68" s="52">
        <v>71.97</v>
      </c>
      <c r="J68" s="70">
        <f>+I68/I$67</f>
        <v>0.60519677093844604</v>
      </c>
      <c r="K68" s="70">
        <f t="shared" si="12"/>
        <v>-0.22481589551201886</v>
      </c>
      <c r="M68" s="52">
        <v>95.21</v>
      </c>
      <c r="N68" s="70">
        <f t="shared" si="13"/>
        <v>-0.41403213948114692</v>
      </c>
      <c r="P68" s="57"/>
    </row>
    <row r="69" spans="2:16" x14ac:dyDescent="0.2">
      <c r="B69" s="56"/>
      <c r="F69" s="68" t="s">
        <v>124</v>
      </c>
      <c r="G69" s="52">
        <v>9.2100000000000009</v>
      </c>
      <c r="H69" s="70">
        <f t="shared" ref="H69:H78" si="14">+G69/G$67</f>
        <v>9.1323748140803185E-2</v>
      </c>
      <c r="I69" s="52">
        <v>8.5299999999999994</v>
      </c>
      <c r="J69" s="70">
        <f t="shared" ref="J69:J78" si="15">+I69/I$67</f>
        <v>7.1728893373696589E-2</v>
      </c>
      <c r="K69" s="70">
        <f t="shared" si="12"/>
        <v>7.9718640093786819E-2</v>
      </c>
      <c r="M69" s="52">
        <v>8.26</v>
      </c>
      <c r="N69" s="70">
        <f t="shared" si="13"/>
        <v>0.11501210653753047</v>
      </c>
      <c r="P69" s="57"/>
    </row>
    <row r="70" spans="2:16" x14ac:dyDescent="0.2">
      <c r="B70" s="56"/>
      <c r="F70" s="68" t="s">
        <v>214</v>
      </c>
      <c r="G70" s="52">
        <v>6.21</v>
      </c>
      <c r="H70" s="70">
        <f t="shared" si="14"/>
        <v>6.1576598909271196E-2</v>
      </c>
      <c r="I70" s="52">
        <v>7.58</v>
      </c>
      <c r="J70" s="70">
        <f t="shared" si="15"/>
        <v>6.3740329633366968E-2</v>
      </c>
      <c r="K70" s="70">
        <f t="shared" si="12"/>
        <v>-0.18073878627968343</v>
      </c>
      <c r="M70" s="52">
        <v>4.5</v>
      </c>
      <c r="N70" s="70">
        <f t="shared" si="13"/>
        <v>0.37999999999999989</v>
      </c>
      <c r="P70" s="57"/>
    </row>
    <row r="71" spans="2:16" x14ac:dyDescent="0.2">
      <c r="B71" s="56"/>
      <c r="F71" s="68" t="s">
        <v>122</v>
      </c>
      <c r="G71" s="52">
        <v>3.49</v>
      </c>
      <c r="H71" s="70">
        <f t="shared" si="14"/>
        <v>3.4605850272682204E-2</v>
      </c>
      <c r="I71" s="52">
        <v>3.64</v>
      </c>
      <c r="J71" s="70">
        <f t="shared" si="15"/>
        <v>3.0608812647157754E-2</v>
      </c>
      <c r="K71" s="70">
        <f t="shared" si="12"/>
        <v>-4.1208791208791173E-2</v>
      </c>
      <c r="M71" s="52">
        <v>1.79</v>
      </c>
      <c r="N71" s="70">
        <f t="shared" si="13"/>
        <v>0.94972067039106145</v>
      </c>
      <c r="P71" s="57"/>
    </row>
    <row r="72" spans="2:16" x14ac:dyDescent="0.2">
      <c r="B72" s="56"/>
      <c r="F72" s="68" t="s">
        <v>121</v>
      </c>
      <c r="G72" s="52">
        <v>2.84</v>
      </c>
      <c r="H72" s="70">
        <f t="shared" si="14"/>
        <v>2.8160634605850273E-2</v>
      </c>
      <c r="I72" s="52">
        <v>4.1100000000000003</v>
      </c>
      <c r="J72" s="70">
        <f t="shared" si="15"/>
        <v>3.456104944500505E-2</v>
      </c>
      <c r="K72" s="70">
        <f t="shared" si="12"/>
        <v>-0.3090024330900244</v>
      </c>
      <c r="M72" s="52">
        <v>4.54</v>
      </c>
      <c r="N72" s="70">
        <f t="shared" si="13"/>
        <v>-0.37444933920704848</v>
      </c>
      <c r="P72" s="57"/>
    </row>
    <row r="73" spans="2:16" x14ac:dyDescent="0.2">
      <c r="B73" s="56"/>
      <c r="F73" s="68" t="s">
        <v>215</v>
      </c>
      <c r="G73" s="52">
        <v>2.64</v>
      </c>
      <c r="H73" s="70">
        <f t="shared" si="14"/>
        <v>2.6177491323748144E-2</v>
      </c>
      <c r="I73" s="52">
        <v>1.07</v>
      </c>
      <c r="J73" s="70">
        <f t="shared" si="15"/>
        <v>8.9976454759502188E-3</v>
      </c>
      <c r="K73" s="70">
        <f t="shared" si="12"/>
        <v>1.4672897196261681</v>
      </c>
      <c r="M73" s="52">
        <v>0.97</v>
      </c>
      <c r="N73" s="70">
        <f t="shared" si="13"/>
        <v>1.7216494845360826</v>
      </c>
      <c r="P73" s="57"/>
    </row>
    <row r="74" spans="2:16" x14ac:dyDescent="0.2">
      <c r="B74" s="56"/>
      <c r="F74" s="68" t="s">
        <v>216</v>
      </c>
      <c r="G74" s="52">
        <v>2.5499999999999998</v>
      </c>
      <c r="H74" s="70">
        <f t="shared" si="14"/>
        <v>2.5285076846802181E-2</v>
      </c>
      <c r="I74" s="52">
        <v>1.67</v>
      </c>
      <c r="J74" s="70">
        <f t="shared" si="15"/>
        <v>1.4043054154053144E-2</v>
      </c>
      <c r="K74" s="70">
        <f t="shared" si="12"/>
        <v>0.52694610778443107</v>
      </c>
      <c r="M74" s="52">
        <v>0.16</v>
      </c>
      <c r="N74" s="70">
        <f t="shared" si="13"/>
        <v>14.937499999999998</v>
      </c>
      <c r="P74" s="57"/>
    </row>
    <row r="75" spans="2:16" x14ac:dyDescent="0.2">
      <c r="B75" s="56"/>
      <c r="F75" s="68" t="s">
        <v>217</v>
      </c>
      <c r="G75" s="52">
        <v>1.55</v>
      </c>
      <c r="H75" s="70">
        <f t="shared" si="14"/>
        <v>1.5369360436291524E-2</v>
      </c>
      <c r="I75" s="52">
        <v>2.5</v>
      </c>
      <c r="J75" s="70">
        <f t="shared" si="15"/>
        <v>2.1022536158762192E-2</v>
      </c>
      <c r="K75" s="70">
        <f t="shared" si="12"/>
        <v>-0.38</v>
      </c>
      <c r="M75" s="52">
        <v>1.57</v>
      </c>
      <c r="N75" s="70">
        <f t="shared" si="13"/>
        <v>-1.2738853503184711E-2</v>
      </c>
      <c r="P75" s="57"/>
    </row>
    <row r="76" spans="2:16" x14ac:dyDescent="0.2">
      <c r="B76" s="56"/>
      <c r="F76" s="68" t="s">
        <v>120</v>
      </c>
      <c r="G76" s="52">
        <v>1.45</v>
      </c>
      <c r="H76" s="70">
        <f t="shared" si="14"/>
        <v>1.4377788795240456E-2</v>
      </c>
      <c r="I76" s="52">
        <v>4.87</v>
      </c>
      <c r="J76" s="70">
        <f t="shared" si="15"/>
        <v>4.0951900437268755E-2</v>
      </c>
      <c r="K76" s="70">
        <f t="shared" si="12"/>
        <v>-0.70225872689938407</v>
      </c>
      <c r="M76" s="52">
        <v>2.2200000000000002</v>
      </c>
      <c r="N76" s="70">
        <f t="shared" si="13"/>
        <v>-0.34684684684684697</v>
      </c>
      <c r="P76" s="57"/>
    </row>
    <row r="77" spans="2:16" x14ac:dyDescent="0.2">
      <c r="B77" s="56"/>
      <c r="F77" s="68" t="s">
        <v>218</v>
      </c>
      <c r="G77" s="52">
        <v>1.26</v>
      </c>
      <c r="H77" s="70">
        <f t="shared" si="14"/>
        <v>1.2493802677243432E-2</v>
      </c>
      <c r="I77" s="52">
        <v>0.97</v>
      </c>
      <c r="J77" s="70">
        <f t="shared" si="15"/>
        <v>8.1567440295997311E-3</v>
      </c>
      <c r="K77" s="70">
        <f t="shared" si="12"/>
        <v>0.2989690721649485</v>
      </c>
      <c r="M77" s="52">
        <v>0.86</v>
      </c>
      <c r="N77" s="70">
        <f t="shared" si="13"/>
        <v>0.46511627906976738</v>
      </c>
      <c r="P77" s="57"/>
    </row>
    <row r="78" spans="2:16" x14ac:dyDescent="0.2">
      <c r="B78" s="56"/>
      <c r="F78" s="68" t="s">
        <v>27</v>
      </c>
      <c r="G78" s="52">
        <f>+G15-SUM(G68:G77)</f>
        <v>13.86</v>
      </c>
      <c r="H78" s="70">
        <f t="shared" si="14"/>
        <v>0.13743182944967774</v>
      </c>
      <c r="I78" s="52">
        <f>+I15-SUM(I68:I77)</f>
        <v>12.010000000000005</v>
      </c>
      <c r="J78" s="70">
        <f t="shared" si="15"/>
        <v>0.10099226370669362</v>
      </c>
      <c r="K78" s="70">
        <f t="shared" si="12"/>
        <v>0.15403830141548647</v>
      </c>
      <c r="M78" s="52">
        <f>+M15-SUM(M68:M77)</f>
        <v>13.820000000000007</v>
      </c>
      <c r="N78" s="70">
        <f t="shared" si="13"/>
        <v>2.8943560057881346E-3</v>
      </c>
      <c r="P78" s="57"/>
    </row>
    <row r="79" spans="2:16" x14ac:dyDescent="0.2">
      <c r="B79" s="56"/>
      <c r="F79" s="63" t="s">
        <v>28</v>
      </c>
      <c r="G79" s="65">
        <f>+SUM(G80:G90)</f>
        <v>1119.79</v>
      </c>
      <c r="H79" s="65"/>
      <c r="I79" s="65">
        <f>+SUM(I80:I90)</f>
        <v>1448.23</v>
      </c>
      <c r="J79" s="65"/>
      <c r="K79" s="71">
        <f t="shared" si="12"/>
        <v>-0.22678718159408384</v>
      </c>
      <c r="M79" s="65">
        <f>+SUM(M80:M90)</f>
        <v>1039.93</v>
      </c>
      <c r="N79" s="71">
        <f t="shared" si="13"/>
        <v>7.6793630340503682E-2</v>
      </c>
      <c r="P79" s="57"/>
    </row>
    <row r="80" spans="2:16" x14ac:dyDescent="0.2">
      <c r="B80" s="56"/>
      <c r="F80" s="68" t="s">
        <v>158</v>
      </c>
      <c r="G80" s="52">
        <v>871.36</v>
      </c>
      <c r="H80" s="70">
        <f>+G80/G$79</f>
        <v>0.7781459023566919</v>
      </c>
      <c r="I80" s="52">
        <v>1203.1199999999999</v>
      </c>
      <c r="J80" s="70">
        <f>+I80/I$79</f>
        <v>0.8307520214330596</v>
      </c>
      <c r="K80" s="70">
        <f t="shared" si="12"/>
        <v>-0.27574971740142284</v>
      </c>
      <c r="M80" s="52">
        <v>892.6</v>
      </c>
      <c r="N80" s="70">
        <f t="shared" si="13"/>
        <v>-2.379565314810661E-2</v>
      </c>
      <c r="P80" s="57"/>
    </row>
    <row r="81" spans="2:16" x14ac:dyDescent="0.2">
      <c r="B81" s="56"/>
      <c r="F81" s="68" t="s">
        <v>219</v>
      </c>
      <c r="G81" s="52">
        <v>145.63999999999999</v>
      </c>
      <c r="H81" s="70">
        <f t="shared" ref="H81:H90" si="16">+G81/G$79</f>
        <v>0.13006010055456826</v>
      </c>
      <c r="I81" s="52">
        <v>102.65</v>
      </c>
      <c r="J81" s="70">
        <f t="shared" ref="J81:J90" si="17">+I81/I$79</f>
        <v>7.0879625473854291E-2</v>
      </c>
      <c r="K81" s="70">
        <f t="shared" si="12"/>
        <v>0.41880175353141724</v>
      </c>
      <c r="M81" s="52">
        <v>74.290000000000006</v>
      </c>
      <c r="N81" s="70">
        <f t="shared" si="13"/>
        <v>0.96042536007537982</v>
      </c>
      <c r="P81" s="57"/>
    </row>
    <row r="82" spans="2:16" x14ac:dyDescent="0.2">
      <c r="B82" s="56"/>
      <c r="F82" s="68" t="s">
        <v>159</v>
      </c>
      <c r="G82" s="52">
        <v>57.82</v>
      </c>
      <c r="H82" s="70">
        <f t="shared" si="16"/>
        <v>5.1634681502781776E-2</v>
      </c>
      <c r="I82" s="52">
        <v>61.53</v>
      </c>
      <c r="J82" s="70">
        <f t="shared" si="17"/>
        <v>4.2486345400937695E-2</v>
      </c>
      <c r="K82" s="70">
        <f t="shared" si="12"/>
        <v>-6.0295790671217264E-2</v>
      </c>
      <c r="M82" s="52">
        <v>13.98</v>
      </c>
      <c r="N82" s="70">
        <f t="shared" si="13"/>
        <v>3.1359084406294704</v>
      </c>
      <c r="P82" s="57"/>
    </row>
    <row r="83" spans="2:16" x14ac:dyDescent="0.2">
      <c r="B83" s="56"/>
      <c r="F83" s="68" t="s">
        <v>165</v>
      </c>
      <c r="G83" s="52">
        <v>24.18</v>
      </c>
      <c r="H83" s="70">
        <f t="shared" si="16"/>
        <v>2.1593334464497807E-2</v>
      </c>
      <c r="I83" s="52">
        <v>45.71</v>
      </c>
      <c r="J83" s="70">
        <f t="shared" si="17"/>
        <v>3.1562666151094786E-2</v>
      </c>
      <c r="K83" s="70">
        <f t="shared" si="12"/>
        <v>-0.4710129074600744</v>
      </c>
      <c r="M83" s="52">
        <v>12.44</v>
      </c>
      <c r="N83" s="70">
        <f t="shared" si="13"/>
        <v>0.9437299035369775</v>
      </c>
      <c r="P83" s="57"/>
    </row>
    <row r="84" spans="2:16" x14ac:dyDescent="0.2">
      <c r="B84" s="56"/>
      <c r="F84" s="68" t="s">
        <v>163</v>
      </c>
      <c r="G84" s="52">
        <v>19.3</v>
      </c>
      <c r="H84" s="70">
        <f t="shared" si="16"/>
        <v>1.7235374489859706E-2</v>
      </c>
      <c r="I84" s="52">
        <v>25.96</v>
      </c>
      <c r="J84" s="70">
        <f t="shared" si="17"/>
        <v>1.7925329540197345E-2</v>
      </c>
      <c r="K84" s="70">
        <f t="shared" si="12"/>
        <v>-0.2565485362095532</v>
      </c>
      <c r="M84" s="52">
        <v>20.7</v>
      </c>
      <c r="N84" s="70">
        <f t="shared" si="13"/>
        <v>-6.7632850241545861E-2</v>
      </c>
      <c r="P84" s="57"/>
    </row>
    <row r="85" spans="2:16" x14ac:dyDescent="0.2">
      <c r="B85" s="56"/>
      <c r="F85" s="68" t="s">
        <v>176</v>
      </c>
      <c r="G85" s="52">
        <v>0.97</v>
      </c>
      <c r="H85" s="70">
        <f t="shared" si="16"/>
        <v>8.662338474178194E-4</v>
      </c>
      <c r="I85" s="52">
        <v>2.7</v>
      </c>
      <c r="J85" s="70">
        <f t="shared" si="17"/>
        <v>1.8643447518695237E-3</v>
      </c>
      <c r="K85" s="70">
        <f t="shared" si="12"/>
        <v>-0.64074074074074083</v>
      </c>
      <c r="M85" s="52">
        <v>2.66</v>
      </c>
      <c r="N85" s="70">
        <f t="shared" si="13"/>
        <v>-0.63533834586466176</v>
      </c>
      <c r="P85" s="57"/>
    </row>
    <row r="86" spans="2:16" x14ac:dyDescent="0.2">
      <c r="B86" s="56"/>
      <c r="F86" s="68" t="s">
        <v>220</v>
      </c>
      <c r="G86" s="52">
        <v>0.43</v>
      </c>
      <c r="H86" s="70">
        <f t="shared" si="16"/>
        <v>3.8400057153573438E-4</v>
      </c>
      <c r="I86" s="52">
        <v>0.84</v>
      </c>
      <c r="J86" s="70">
        <f t="shared" si="17"/>
        <v>5.8001836724829619E-4</v>
      </c>
      <c r="K86" s="70">
        <f t="shared" si="12"/>
        <v>-0.48809523809523814</v>
      </c>
      <c r="M86" s="52">
        <v>0.13</v>
      </c>
      <c r="N86" s="70">
        <f t="shared" si="13"/>
        <v>2.3076923076923075</v>
      </c>
      <c r="P86" s="57"/>
    </row>
    <row r="87" spans="2:16" x14ac:dyDescent="0.2">
      <c r="B87" s="56"/>
      <c r="F87" s="68" t="s">
        <v>179</v>
      </c>
      <c r="G87" s="52">
        <v>0.05</v>
      </c>
      <c r="H87" s="70">
        <f t="shared" si="16"/>
        <v>4.4651229248341213E-5</v>
      </c>
      <c r="I87" s="52">
        <v>0</v>
      </c>
      <c r="J87" s="70">
        <f t="shared" si="17"/>
        <v>0</v>
      </c>
      <c r="K87" s="70" t="str">
        <f t="shared" si="12"/>
        <v>-</v>
      </c>
      <c r="M87" s="52">
        <v>0</v>
      </c>
      <c r="N87" s="70" t="str">
        <f t="shared" si="13"/>
        <v>-</v>
      </c>
      <c r="P87" s="57"/>
    </row>
    <row r="88" spans="2:16" x14ac:dyDescent="0.2">
      <c r="B88" s="56"/>
      <c r="F88" s="68" t="s">
        <v>221</v>
      </c>
      <c r="G88" s="52">
        <v>0.02</v>
      </c>
      <c r="H88" s="70">
        <f t="shared" si="16"/>
        <v>1.7860491699336485E-5</v>
      </c>
      <c r="I88" s="52">
        <v>0.01</v>
      </c>
      <c r="J88" s="70">
        <f t="shared" si="17"/>
        <v>6.9049805624797166E-6</v>
      </c>
      <c r="K88" s="70">
        <f t="shared" si="12"/>
        <v>1</v>
      </c>
      <c r="M88" s="52">
        <v>0.03</v>
      </c>
      <c r="N88" s="70">
        <f t="shared" si="13"/>
        <v>-0.33333333333333326</v>
      </c>
      <c r="P88" s="57"/>
    </row>
    <row r="89" spans="2:16" x14ac:dyDescent="0.2">
      <c r="B89" s="56"/>
      <c r="F89" s="68" t="s">
        <v>222</v>
      </c>
      <c r="G89" s="52">
        <v>0.02</v>
      </c>
      <c r="H89" s="70">
        <f t="shared" si="16"/>
        <v>1.7860491699336485E-5</v>
      </c>
      <c r="I89" s="52">
        <v>0.01</v>
      </c>
      <c r="J89" s="70">
        <f t="shared" si="17"/>
        <v>6.9049805624797166E-6</v>
      </c>
      <c r="K89" s="70">
        <f t="shared" si="12"/>
        <v>1</v>
      </c>
      <c r="M89" s="52">
        <v>0.03</v>
      </c>
      <c r="N89" s="70">
        <f t="shared" si="13"/>
        <v>-0.33333333333333326</v>
      </c>
      <c r="P89" s="57"/>
    </row>
    <row r="90" spans="2:16" x14ac:dyDescent="0.2">
      <c r="B90" s="56"/>
      <c r="F90" s="68" t="s">
        <v>27</v>
      </c>
      <c r="G90" s="52">
        <f>+G27-SUM(G80:G89)</f>
        <v>0</v>
      </c>
      <c r="H90" s="70">
        <f t="shared" si="16"/>
        <v>0</v>
      </c>
      <c r="I90" s="52">
        <f>+I27-SUM(I80:I89)</f>
        <v>5.7000000000000455</v>
      </c>
      <c r="J90" s="70">
        <f t="shared" si="17"/>
        <v>3.9358389206134697E-3</v>
      </c>
      <c r="K90" s="70">
        <f t="shared" si="12"/>
        <v>-1</v>
      </c>
      <c r="M90" s="52">
        <f>+M27-SUM(M80:M89)</f>
        <v>23.07000000000005</v>
      </c>
      <c r="N90" s="70">
        <f t="shared" si="13"/>
        <v>-1</v>
      </c>
      <c r="P90" s="57"/>
    </row>
    <row r="91" spans="2:16" x14ac:dyDescent="0.2">
      <c r="B91" s="56"/>
      <c r="F91" s="63" t="s">
        <v>33</v>
      </c>
      <c r="G91" s="65">
        <f>+G79+G67</f>
        <v>1220.6399999999999</v>
      </c>
      <c r="H91" s="65"/>
      <c r="I91" s="65">
        <f>+I79+I67</f>
        <v>1567.15</v>
      </c>
      <c r="J91" s="65"/>
      <c r="K91" s="71">
        <f t="shared" si="12"/>
        <v>-0.22110838145678469</v>
      </c>
      <c r="M91" s="65">
        <f>+M79+M67</f>
        <v>1173.8300000000002</v>
      </c>
      <c r="N91" s="71">
        <f t="shared" si="13"/>
        <v>3.9878006184881798E-2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35" zoomScale="111" zoomScaleNormal="85" workbookViewId="0">
      <selection activeCell="F69" sqref="F69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147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72">
        <v>113.44</v>
      </c>
      <c r="H15" s="71">
        <f>1-H27</f>
        <v>0.24741008920198038</v>
      </c>
      <c r="I15" s="65">
        <v>106.52</v>
      </c>
      <c r="J15" s="65"/>
      <c r="K15" s="71">
        <f>+IFERROR(G15/I15-1, "-")</f>
        <v>6.4964325948178692E-2</v>
      </c>
      <c r="L15" s="66"/>
      <c r="M15" s="65">
        <v>70.5</v>
      </c>
      <c r="N15" s="71">
        <f t="shared" ref="N15:N26" si="0">+IFERROR(G15/M15-1, "-")</f>
        <v>0.60907801418439722</v>
      </c>
      <c r="O15" s="66"/>
      <c r="P15" s="57"/>
    </row>
    <row r="16" spans="2:16" x14ac:dyDescent="0.2">
      <c r="B16" s="56"/>
      <c r="F16" s="68" t="s">
        <v>18</v>
      </c>
      <c r="G16" s="52">
        <v>104.86</v>
      </c>
      <c r="H16" s="70">
        <f>+G16/G$15</f>
        <v>0.92436530324400568</v>
      </c>
      <c r="I16" s="52">
        <v>100.54</v>
      </c>
      <c r="J16" s="70">
        <f>+I16/I$15</f>
        <v>0.94386030792339481</v>
      </c>
      <c r="K16" s="70">
        <f t="shared" ref="K16:K26" si="1">+IFERROR(G16/I16-1, "-")</f>
        <v>4.2967972946091004E-2</v>
      </c>
      <c r="L16" s="66"/>
      <c r="M16" s="52">
        <v>62.82</v>
      </c>
      <c r="N16" s="70">
        <f t="shared" si="0"/>
        <v>0.66921362623368363</v>
      </c>
      <c r="O16" s="66"/>
      <c r="P16" s="57"/>
    </row>
    <row r="17" spans="2:16" x14ac:dyDescent="0.2">
      <c r="B17" s="56"/>
      <c r="F17" s="68" t="s">
        <v>20</v>
      </c>
      <c r="G17" s="74">
        <v>7.79</v>
      </c>
      <c r="H17" s="70">
        <f t="shared" ref="H17:H26" si="2">+G17/G$15</f>
        <v>6.867066290550071E-2</v>
      </c>
      <c r="I17" s="52">
        <v>5.64</v>
      </c>
      <c r="J17" s="70">
        <f t="shared" ref="J17:J26" si="3">+I17/I$15</f>
        <v>5.2947803229440482E-2</v>
      </c>
      <c r="K17" s="70">
        <f t="shared" si="1"/>
        <v>0.38120567375886538</v>
      </c>
      <c r="L17" s="66"/>
      <c r="M17" s="52">
        <v>5.69</v>
      </c>
      <c r="N17" s="70">
        <f t="shared" si="0"/>
        <v>0.36906854130052724</v>
      </c>
      <c r="O17" s="66"/>
      <c r="P17" s="57"/>
    </row>
    <row r="18" spans="2:16" x14ac:dyDescent="0.2">
      <c r="B18" s="56"/>
      <c r="F18" s="68" t="s">
        <v>17</v>
      </c>
      <c r="G18" s="74">
        <v>0.67</v>
      </c>
      <c r="H18" s="70">
        <f t="shared" si="2"/>
        <v>5.9062059238363896E-3</v>
      </c>
      <c r="I18" s="52">
        <v>0.28999999999999998</v>
      </c>
      <c r="J18" s="70">
        <f t="shared" si="3"/>
        <v>2.7224934284641382E-3</v>
      </c>
      <c r="K18" s="70">
        <f t="shared" si="1"/>
        <v>1.3103448275862073</v>
      </c>
      <c r="L18" s="66"/>
      <c r="M18" s="52">
        <v>0.13</v>
      </c>
      <c r="N18" s="70">
        <f t="shared" si="0"/>
        <v>4.1538461538461542</v>
      </c>
      <c r="O18" s="66"/>
      <c r="P18" s="57"/>
    </row>
    <row r="19" spans="2:16" x14ac:dyDescent="0.2">
      <c r="B19" s="56"/>
      <c r="F19" s="68" t="s">
        <v>23</v>
      </c>
      <c r="G19" s="74">
        <v>7.0000000000000007E-2</v>
      </c>
      <c r="H19" s="70">
        <f t="shared" si="2"/>
        <v>6.1706629055007065E-4</v>
      </c>
      <c r="I19" s="52">
        <v>0.04</v>
      </c>
      <c r="J19" s="70">
        <f t="shared" si="3"/>
        <v>3.7551633496057078E-4</v>
      </c>
      <c r="K19" s="70">
        <f t="shared" si="1"/>
        <v>0.75000000000000022</v>
      </c>
      <c r="L19" s="66"/>
      <c r="M19" s="52">
        <v>0.15</v>
      </c>
      <c r="N19" s="70">
        <f t="shared" si="0"/>
        <v>-0.53333333333333321</v>
      </c>
      <c r="O19" s="66"/>
      <c r="P19" s="57"/>
    </row>
    <row r="20" spans="2:16" x14ac:dyDescent="0.2">
      <c r="B20" s="56"/>
      <c r="F20" s="68" t="s">
        <v>25</v>
      </c>
      <c r="G20" s="52">
        <v>0.06</v>
      </c>
      <c r="H20" s="70">
        <f t="shared" si="2"/>
        <v>5.2891396332863181E-4</v>
      </c>
      <c r="I20" s="52">
        <v>0</v>
      </c>
      <c r="J20" s="70">
        <f t="shared" si="3"/>
        <v>0</v>
      </c>
      <c r="K20" s="70" t="str">
        <f t="shared" si="1"/>
        <v>-</v>
      </c>
      <c r="M20" s="52"/>
      <c r="N20" s="70" t="str">
        <f t="shared" si="0"/>
        <v>-</v>
      </c>
      <c r="P20" s="57"/>
    </row>
    <row r="21" spans="2:16" x14ac:dyDescent="0.2">
      <c r="B21" s="56"/>
      <c r="F21" s="68"/>
      <c r="G21" s="52"/>
      <c r="H21" s="70">
        <f t="shared" si="2"/>
        <v>0</v>
      </c>
      <c r="I21" s="52"/>
      <c r="J21" s="70">
        <f t="shared" si="3"/>
        <v>0</v>
      </c>
      <c r="K21" s="70" t="str">
        <f t="shared" si="1"/>
        <v>-</v>
      </c>
      <c r="M21" s="52"/>
      <c r="N21" s="70" t="str">
        <f t="shared" si="0"/>
        <v>-</v>
      </c>
      <c r="P21" s="57"/>
    </row>
    <row r="22" spans="2:16" x14ac:dyDescent="0.2">
      <c r="B22" s="56"/>
      <c r="F22" s="68"/>
      <c r="G22" s="52"/>
      <c r="H22" s="70">
        <f t="shared" si="2"/>
        <v>0</v>
      </c>
      <c r="I22" s="52"/>
      <c r="J22" s="70">
        <f t="shared" si="3"/>
        <v>0</v>
      </c>
      <c r="K22" s="70" t="str">
        <f t="shared" si="1"/>
        <v>-</v>
      </c>
      <c r="M22" s="52"/>
      <c r="N22" s="70" t="str">
        <f t="shared" si="0"/>
        <v>-</v>
      </c>
      <c r="P22" s="57"/>
    </row>
    <row r="23" spans="2:16" x14ac:dyDescent="0.2">
      <c r="B23" s="56"/>
      <c r="F23" s="68"/>
      <c r="G23" s="52"/>
      <c r="H23" s="70">
        <f t="shared" si="2"/>
        <v>0</v>
      </c>
      <c r="I23" s="52"/>
      <c r="J23" s="70">
        <f t="shared" si="3"/>
        <v>0</v>
      </c>
      <c r="K23" s="70" t="str">
        <f t="shared" si="1"/>
        <v>-</v>
      </c>
      <c r="M23" s="52"/>
      <c r="N23" s="70" t="str">
        <f t="shared" si="0"/>
        <v>-</v>
      </c>
      <c r="P23" s="57"/>
    </row>
    <row r="24" spans="2:16" x14ac:dyDescent="0.2">
      <c r="B24" s="56"/>
      <c r="F24" s="68"/>
      <c r="G24" s="52"/>
      <c r="H24" s="70">
        <f t="shared" si="2"/>
        <v>0</v>
      </c>
      <c r="I24" s="52"/>
      <c r="J24" s="70">
        <f t="shared" si="3"/>
        <v>0</v>
      </c>
      <c r="K24" s="70" t="str">
        <f t="shared" si="1"/>
        <v>-</v>
      </c>
      <c r="M24" s="52"/>
      <c r="N24" s="70" t="str">
        <f t="shared" si="0"/>
        <v>-</v>
      </c>
      <c r="P24" s="57"/>
    </row>
    <row r="25" spans="2:16" x14ac:dyDescent="0.2">
      <c r="B25" s="56"/>
      <c r="F25" s="68"/>
      <c r="G25" s="52"/>
      <c r="H25" s="70">
        <f t="shared" si="2"/>
        <v>0</v>
      </c>
      <c r="I25" s="52"/>
      <c r="J25" s="70">
        <f t="shared" si="3"/>
        <v>0</v>
      </c>
      <c r="K25" s="70" t="str">
        <f t="shared" si="1"/>
        <v>-</v>
      </c>
      <c r="M25" s="52"/>
      <c r="N25" s="70" t="str">
        <f t="shared" si="0"/>
        <v>-</v>
      </c>
      <c r="P25" s="57"/>
    </row>
    <row r="26" spans="2:16" x14ac:dyDescent="0.2">
      <c r="B26" s="56"/>
      <c r="F26" s="68" t="s">
        <v>27</v>
      </c>
      <c r="G26" s="52">
        <f>G15-SUM(G16:G25)</f>
        <v>-1.0000000000005116E-2</v>
      </c>
      <c r="H26" s="70">
        <f t="shared" si="2"/>
        <v>-8.8152327221483747E-5</v>
      </c>
      <c r="I26" s="52">
        <f>I15-SUM(I16:I25)</f>
        <v>9.9999999999766942E-3</v>
      </c>
      <c r="J26" s="70">
        <f t="shared" si="3"/>
        <v>9.3879083739923904E-5</v>
      </c>
      <c r="K26" s="70">
        <f t="shared" si="1"/>
        <v>-2.0000000000028422</v>
      </c>
      <c r="M26" s="52">
        <f>M15-SUM(M16:M25)</f>
        <v>1.7099999999999937</v>
      </c>
      <c r="N26" s="52">
        <f t="shared" si="0"/>
        <v>-1.0058479532163773</v>
      </c>
      <c r="P26" s="57"/>
    </row>
    <row r="27" spans="2:16" x14ac:dyDescent="0.2">
      <c r="B27" s="56"/>
      <c r="F27" s="63" t="s">
        <v>28</v>
      </c>
      <c r="G27" s="65">
        <f>+SUM(G28:G31)</f>
        <v>345.07</v>
      </c>
      <c r="H27" s="71">
        <f>+G27/G32</f>
        <v>0.75258991079801962</v>
      </c>
      <c r="I27" s="65">
        <f>+SUM(I28:I31)</f>
        <v>347.01</v>
      </c>
      <c r="J27" s="65"/>
      <c r="K27" s="71">
        <f t="shared" ref="K27:K32" si="4">+IFERROR(G27/I27-1, "-")</f>
        <v>-5.5906169851013265E-3</v>
      </c>
      <c r="M27" s="65">
        <f>+SUM(M28:M31)</f>
        <v>261.25</v>
      </c>
      <c r="N27" s="71">
        <f>+IFERROR(G27/M27-1, "-")</f>
        <v>0.32084210526315782</v>
      </c>
      <c r="P27" s="57"/>
    </row>
    <row r="28" spans="2:16" x14ac:dyDescent="0.2">
      <c r="B28" s="56"/>
      <c r="F28" s="68" t="s">
        <v>29</v>
      </c>
      <c r="G28" s="52">
        <v>338.55</v>
      </c>
      <c r="H28" s="70">
        <f>+G28/G$27</f>
        <v>0.98110528298606081</v>
      </c>
      <c r="I28" s="52">
        <v>339.43</v>
      </c>
      <c r="J28" s="70">
        <f t="shared" ref="J28:J31" si="5">+I28/I$27</f>
        <v>0.97815624909944965</v>
      </c>
      <c r="K28" s="70">
        <f t="shared" si="4"/>
        <v>-2.5925816810534741E-3</v>
      </c>
      <c r="M28" s="52">
        <v>252.48</v>
      </c>
      <c r="N28" s="70">
        <f t="shared" ref="N28:N32" si="6">+IFERROR(G28/M28-1, "-")</f>
        <v>0.34089828897338403</v>
      </c>
      <c r="P28" s="57"/>
    </row>
    <row r="29" spans="2:16" x14ac:dyDescent="0.2">
      <c r="B29" s="56"/>
      <c r="F29" s="68" t="s">
        <v>31</v>
      </c>
      <c r="G29" s="52">
        <v>6.52</v>
      </c>
      <c r="H29" s="70">
        <f t="shared" ref="H29:H31" si="7">+G29/G$27</f>
        <v>1.8894717013939199E-2</v>
      </c>
      <c r="I29" s="52">
        <v>7.58</v>
      </c>
      <c r="J29" s="70">
        <f t="shared" si="5"/>
        <v>2.1843750900550418E-2</v>
      </c>
      <c r="K29" s="70">
        <f t="shared" si="4"/>
        <v>-0.13984168865435365</v>
      </c>
      <c r="M29" s="52">
        <v>8.77</v>
      </c>
      <c r="N29" s="70">
        <f t="shared" si="6"/>
        <v>-0.25655644241733178</v>
      </c>
      <c r="P29" s="57"/>
    </row>
    <row r="30" spans="2:16" x14ac:dyDescent="0.2">
      <c r="B30" s="56"/>
      <c r="F30" s="69"/>
      <c r="G30" s="52"/>
      <c r="H30" s="70">
        <f t="shared" si="7"/>
        <v>0</v>
      </c>
      <c r="I30" s="52"/>
      <c r="J30" s="70">
        <f t="shared" si="5"/>
        <v>0</v>
      </c>
      <c r="K30" s="70" t="str">
        <f t="shared" si="4"/>
        <v>-</v>
      </c>
      <c r="M30" s="52"/>
      <c r="N30" s="70" t="str">
        <f t="shared" si="6"/>
        <v>-</v>
      </c>
      <c r="P30" s="57"/>
    </row>
    <row r="31" spans="2:16" x14ac:dyDescent="0.2">
      <c r="B31" s="56"/>
      <c r="F31" s="69"/>
      <c r="G31" s="52"/>
      <c r="H31" s="70">
        <f t="shared" si="7"/>
        <v>0</v>
      </c>
      <c r="I31" s="52"/>
      <c r="J31" s="70">
        <f t="shared" si="5"/>
        <v>0</v>
      </c>
      <c r="K31" s="70" t="str">
        <f t="shared" si="4"/>
        <v>-</v>
      </c>
      <c r="M31" s="52"/>
      <c r="N31" s="70" t="str">
        <f t="shared" si="6"/>
        <v>-</v>
      </c>
      <c r="P31" s="57"/>
    </row>
    <row r="32" spans="2:16" x14ac:dyDescent="0.2">
      <c r="B32" s="56"/>
      <c r="F32" s="63" t="s">
        <v>33</v>
      </c>
      <c r="G32" s="65">
        <f>+G27+G15</f>
        <v>458.51</v>
      </c>
      <c r="H32" s="65"/>
      <c r="I32" s="65">
        <f>+I27+I15</f>
        <v>453.53</v>
      </c>
      <c r="J32" s="65"/>
      <c r="K32" s="71">
        <f t="shared" si="4"/>
        <v>1.0980530505148467E-2</v>
      </c>
      <c r="M32" s="65">
        <f>+M27+M15</f>
        <v>331.75</v>
      </c>
      <c r="N32" s="71">
        <f t="shared" si="6"/>
        <v>0.38209495101733237</v>
      </c>
      <c r="P32" s="57"/>
    </row>
    <row r="33" spans="2:16" x14ac:dyDescent="0.2">
      <c r="B33" s="56"/>
      <c r="F33" s="66"/>
      <c r="G33" s="80">
        <f>+G32/G34</f>
        <v>3.0149897946300814E-2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38</v>
      </c>
      <c r="G44" s="52">
        <v>151.37</v>
      </c>
      <c r="H44" s="70">
        <f>+G44/G$55</f>
        <v>0.33013456631262134</v>
      </c>
      <c r="I44" s="52">
        <v>99.13</v>
      </c>
      <c r="J44" s="70">
        <f>+I44/I$55</f>
        <v>0.2185742949749741</v>
      </c>
      <c r="K44" s="70">
        <f t="shared" ref="K44:K55" si="8">+IFERROR(G44/I44-1, "-")</f>
        <v>0.52698476747705048</v>
      </c>
      <c r="M44" s="52">
        <v>75.27</v>
      </c>
      <c r="N44" s="70">
        <f t="shared" ref="N44:N55" si="9">+IFERROR(G44/M44-1, "-")</f>
        <v>1.0110269695761924</v>
      </c>
      <c r="P44" s="57"/>
    </row>
    <row r="45" spans="2:16" x14ac:dyDescent="0.2">
      <c r="B45" s="56"/>
      <c r="F45" s="62" t="s">
        <v>123</v>
      </c>
      <c r="G45" s="52">
        <v>142.37</v>
      </c>
      <c r="H45" s="70">
        <f t="shared" ref="H45:H54" si="10">+G45/G$55</f>
        <v>0.31050576868552487</v>
      </c>
      <c r="I45" s="52">
        <v>203.13</v>
      </c>
      <c r="J45" s="70">
        <f t="shared" ref="J45:J54" si="11">+I45/I$55</f>
        <v>0.44788657861662956</v>
      </c>
      <c r="K45" s="70">
        <f t="shared" si="8"/>
        <v>-0.29911879092206961</v>
      </c>
      <c r="M45" s="52">
        <v>120.27</v>
      </c>
      <c r="N45" s="70">
        <f t="shared" si="9"/>
        <v>0.18375322191735277</v>
      </c>
      <c r="P45" s="57"/>
    </row>
    <row r="46" spans="2:16" x14ac:dyDescent="0.2">
      <c r="B46" s="56"/>
      <c r="F46" s="62" t="s">
        <v>45</v>
      </c>
      <c r="G46" s="52">
        <v>67.7</v>
      </c>
      <c r="H46" s="70">
        <f t="shared" si="10"/>
        <v>0.14765217770604785</v>
      </c>
      <c r="I46" s="52">
        <v>67.819999999999993</v>
      </c>
      <c r="J46" s="70">
        <f t="shared" si="11"/>
        <v>0.14953806804401032</v>
      </c>
      <c r="K46" s="70">
        <f t="shared" si="8"/>
        <v>-1.7693895606014642E-3</v>
      </c>
      <c r="M46" s="52">
        <v>50.03</v>
      </c>
      <c r="N46" s="70">
        <f t="shared" si="9"/>
        <v>0.35318808714771133</v>
      </c>
      <c r="P46" s="57"/>
    </row>
    <row r="47" spans="2:16" x14ac:dyDescent="0.2">
      <c r="B47" s="56"/>
      <c r="F47" s="62" t="s">
        <v>39</v>
      </c>
      <c r="G47" s="52">
        <v>34.51</v>
      </c>
      <c r="H47" s="70">
        <f t="shared" si="10"/>
        <v>7.5265534012344329E-2</v>
      </c>
      <c r="I47" s="52">
        <v>27.85</v>
      </c>
      <c r="J47" s="70">
        <f t="shared" si="11"/>
        <v>6.140718364827024E-2</v>
      </c>
      <c r="K47" s="70">
        <f t="shared" si="8"/>
        <v>0.23913824057450617</v>
      </c>
      <c r="M47" s="52">
        <v>16.43</v>
      </c>
      <c r="N47" s="70">
        <f t="shared" si="9"/>
        <v>1.1004260499087035</v>
      </c>
      <c r="P47" s="57"/>
    </row>
    <row r="48" spans="2:16" x14ac:dyDescent="0.2">
      <c r="B48" s="56"/>
      <c r="F48" s="62" t="s">
        <v>40</v>
      </c>
      <c r="G48" s="52">
        <v>19.21</v>
      </c>
      <c r="H48" s="70">
        <f t="shared" si="10"/>
        <v>4.1896578046280344E-2</v>
      </c>
      <c r="I48" s="52">
        <v>26.96</v>
      </c>
      <c r="J48" s="70">
        <f t="shared" si="11"/>
        <v>5.9444799682490689E-2</v>
      </c>
      <c r="K48" s="70">
        <f t="shared" si="8"/>
        <v>-0.28746290801186947</v>
      </c>
      <c r="M48" s="52">
        <v>33.770000000000003</v>
      </c>
      <c r="N48" s="70">
        <f t="shared" si="9"/>
        <v>-0.43115190997927155</v>
      </c>
      <c r="P48" s="57"/>
    </row>
    <row r="49" spans="2:16" x14ac:dyDescent="0.2">
      <c r="B49" s="56"/>
      <c r="F49" s="62" t="s">
        <v>46</v>
      </c>
      <c r="G49" s="52">
        <v>10.51</v>
      </c>
      <c r="H49" s="70">
        <f t="shared" si="10"/>
        <v>2.2922073673420428E-2</v>
      </c>
      <c r="I49" s="52">
        <v>3.6</v>
      </c>
      <c r="J49" s="70">
        <f t="shared" si="11"/>
        <v>7.937732895288074E-3</v>
      </c>
      <c r="K49" s="70">
        <f t="shared" si="8"/>
        <v>1.9194444444444443</v>
      </c>
      <c r="M49" s="52">
        <v>0.01</v>
      </c>
      <c r="N49" s="70">
        <f t="shared" si="9"/>
        <v>1050</v>
      </c>
      <c r="P49" s="57"/>
    </row>
    <row r="50" spans="2:16" x14ac:dyDescent="0.2">
      <c r="B50" s="56"/>
      <c r="F50" s="62" t="s">
        <v>118</v>
      </c>
      <c r="G50" s="52">
        <v>9.91</v>
      </c>
      <c r="H50" s="70">
        <f t="shared" si="10"/>
        <v>2.1613487164947331E-2</v>
      </c>
      <c r="I50" s="52">
        <v>0.13</v>
      </c>
      <c r="J50" s="70">
        <f t="shared" si="11"/>
        <v>2.8664035455206935E-4</v>
      </c>
      <c r="K50" s="70">
        <f t="shared" si="8"/>
        <v>75.230769230769226</v>
      </c>
      <c r="M50" s="52">
        <v>0</v>
      </c>
      <c r="N50" s="70" t="str">
        <f t="shared" si="9"/>
        <v>-</v>
      </c>
      <c r="P50" s="57"/>
    </row>
    <row r="51" spans="2:16" x14ac:dyDescent="0.2">
      <c r="B51" s="56"/>
      <c r="F51" s="62" t="s">
        <v>41</v>
      </c>
      <c r="G51" s="52">
        <v>5.42</v>
      </c>
      <c r="H51" s="70">
        <f t="shared" si="10"/>
        <v>1.1820898126540316E-2</v>
      </c>
      <c r="I51" s="52">
        <v>2.74</v>
      </c>
      <c r="J51" s="70">
        <f t="shared" si="11"/>
        <v>6.0414967036359233E-3</v>
      </c>
      <c r="K51" s="70">
        <f t="shared" si="8"/>
        <v>0.97810218978102181</v>
      </c>
      <c r="M51" s="52">
        <v>1.86</v>
      </c>
      <c r="N51" s="70">
        <f t="shared" si="9"/>
        <v>1.9139784946236555</v>
      </c>
      <c r="P51" s="57"/>
    </row>
    <row r="52" spans="2:16" x14ac:dyDescent="0.2">
      <c r="B52" s="56"/>
      <c r="F52" s="62" t="s">
        <v>108</v>
      </c>
      <c r="G52" s="52">
        <v>5.07</v>
      </c>
      <c r="H52" s="70">
        <f t="shared" si="10"/>
        <v>1.1057555996597676E-2</v>
      </c>
      <c r="I52" s="52">
        <v>10.18</v>
      </c>
      <c r="J52" s="70">
        <f t="shared" si="11"/>
        <v>2.2446144687231277E-2</v>
      </c>
      <c r="K52" s="70">
        <f t="shared" si="8"/>
        <v>-0.50196463654223966</v>
      </c>
      <c r="M52" s="52">
        <v>21.05</v>
      </c>
      <c r="N52" s="70">
        <f t="shared" si="9"/>
        <v>-0.75914489311163891</v>
      </c>
      <c r="P52" s="57"/>
    </row>
    <row r="53" spans="2:16" x14ac:dyDescent="0.2">
      <c r="B53" s="56"/>
      <c r="F53" s="62" t="s">
        <v>47</v>
      </c>
      <c r="G53" s="52">
        <v>3.33</v>
      </c>
      <c r="H53" s="70">
        <f t="shared" si="10"/>
        <v>7.2626551220256923E-3</v>
      </c>
      <c r="I53" s="52">
        <v>0.18</v>
      </c>
      <c r="J53" s="70">
        <f t="shared" si="11"/>
        <v>3.968866447644037E-4</v>
      </c>
      <c r="K53" s="70">
        <f t="shared" si="8"/>
        <v>17.5</v>
      </c>
      <c r="M53" s="52">
        <v>0.06</v>
      </c>
      <c r="N53" s="70">
        <f t="shared" si="9"/>
        <v>54.5</v>
      </c>
      <c r="P53" s="57"/>
    </row>
    <row r="54" spans="2:16" x14ac:dyDescent="0.2">
      <c r="B54" s="56"/>
      <c r="F54" s="63" t="s">
        <v>27</v>
      </c>
      <c r="G54" s="52">
        <f>+G32-SUM(G44:G53)</f>
        <v>9.1100000000000136</v>
      </c>
      <c r="H54" s="70">
        <f t="shared" si="10"/>
        <v>1.9868705153649895E-2</v>
      </c>
      <c r="I54" s="52">
        <f>+I32-SUM(I44:I53)</f>
        <v>11.809999999999945</v>
      </c>
      <c r="J54" s="70">
        <f t="shared" si="11"/>
        <v>2.6040173748153254E-2</v>
      </c>
      <c r="K54" s="70">
        <f t="shared" si="8"/>
        <v>-0.22861981371718409</v>
      </c>
      <c r="M54" s="52">
        <f>+M32-SUM(M44:M53)</f>
        <v>13</v>
      </c>
      <c r="N54" s="71">
        <f t="shared" si="9"/>
        <v>-0.29923076923076819</v>
      </c>
      <c r="P54" s="57"/>
    </row>
    <row r="55" spans="2:16" x14ac:dyDescent="0.2">
      <c r="B55" s="56"/>
      <c r="F55" s="63" t="s">
        <v>33</v>
      </c>
      <c r="G55" s="65">
        <f>+SUM(G44:G54)</f>
        <v>458.51</v>
      </c>
      <c r="H55" s="65"/>
      <c r="I55" s="65">
        <f>+SUM(I44:I54)</f>
        <v>453.53</v>
      </c>
      <c r="J55" s="65"/>
      <c r="K55" s="71">
        <f t="shared" si="8"/>
        <v>1.0980530505148467E-2</v>
      </c>
      <c r="M55" s="65">
        <f>+SUM(M44:M54)</f>
        <v>331.75</v>
      </c>
      <c r="N55" s="71">
        <f t="shared" si="9"/>
        <v>0.38209495101733237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65">
        <f>+SUM(G68:G78)</f>
        <v>113.44</v>
      </c>
      <c r="H67" s="65"/>
      <c r="I67" s="65">
        <f>+SUM(I68:I78)</f>
        <v>106.52</v>
      </c>
      <c r="J67" s="65"/>
      <c r="K67" s="71">
        <f t="shared" ref="K67:K91" si="12">+IFERROR(G67/I67-1, "-")</f>
        <v>6.4964325948178692E-2</v>
      </c>
      <c r="M67" s="65">
        <f>+SUM(M68:M78)</f>
        <v>70.5</v>
      </c>
      <c r="N67" s="71">
        <f>+IFERROR(G67/M67-1, "-")</f>
        <v>0.60907801418439722</v>
      </c>
      <c r="P67" s="57"/>
    </row>
    <row r="68" spans="2:16" x14ac:dyDescent="0.2">
      <c r="B68" s="56"/>
      <c r="F68" s="68" t="s">
        <v>53</v>
      </c>
      <c r="G68" s="52">
        <v>104.86</v>
      </c>
      <c r="H68" s="70">
        <f>+G68/G$67</f>
        <v>0.92436530324400568</v>
      </c>
      <c r="I68" s="52">
        <v>100.54</v>
      </c>
      <c r="J68" s="70">
        <f>+I68/I$67</f>
        <v>0.94386030792339481</v>
      </c>
      <c r="K68" s="70">
        <f t="shared" si="12"/>
        <v>4.2967972946091004E-2</v>
      </c>
      <c r="M68" s="52">
        <v>62.82</v>
      </c>
      <c r="N68" s="70">
        <f t="shared" ref="N68:N91" si="13">+IFERROR(G68/M68-1, "-")</f>
        <v>0.66921362623368363</v>
      </c>
      <c r="P68" s="57"/>
    </row>
    <row r="69" spans="2:16" x14ac:dyDescent="0.2">
      <c r="B69" s="56"/>
      <c r="F69" s="68" t="s">
        <v>124</v>
      </c>
      <c r="G69" s="52">
        <v>6.35</v>
      </c>
      <c r="H69" s="70">
        <f t="shared" ref="H69:H78" si="14">+G69/G$67</f>
        <v>5.5976727785613536E-2</v>
      </c>
      <c r="I69" s="52">
        <v>3.68</v>
      </c>
      <c r="J69" s="70">
        <f t="shared" ref="J69:J78" si="15">+I69/I$67</f>
        <v>3.4547502816372512E-2</v>
      </c>
      <c r="K69" s="70">
        <f t="shared" si="12"/>
        <v>0.7255434782608694</v>
      </c>
      <c r="M69" s="52">
        <v>3.4</v>
      </c>
      <c r="N69" s="70">
        <f t="shared" si="13"/>
        <v>0.86764705882352944</v>
      </c>
      <c r="P69" s="57"/>
    </row>
    <row r="70" spans="2:16" x14ac:dyDescent="0.2">
      <c r="B70" s="56"/>
      <c r="F70" s="68" t="s">
        <v>125</v>
      </c>
      <c r="G70" s="52">
        <v>0.72</v>
      </c>
      <c r="H70" s="70">
        <f t="shared" si="14"/>
        <v>6.3469675599435822E-3</v>
      </c>
      <c r="I70" s="52">
        <v>1.8</v>
      </c>
      <c r="J70" s="70">
        <f t="shared" si="15"/>
        <v>1.6898235073225687E-2</v>
      </c>
      <c r="K70" s="70">
        <f t="shared" si="12"/>
        <v>-0.60000000000000009</v>
      </c>
      <c r="M70" s="52">
        <v>1.8</v>
      </c>
      <c r="N70" s="70">
        <f t="shared" si="13"/>
        <v>-0.60000000000000009</v>
      </c>
      <c r="P70" s="57"/>
    </row>
    <row r="71" spans="2:16" x14ac:dyDescent="0.2">
      <c r="B71" s="56"/>
      <c r="F71" s="68" t="s">
        <v>223</v>
      </c>
      <c r="G71" s="52">
        <v>0.66</v>
      </c>
      <c r="H71" s="70">
        <f t="shared" si="14"/>
        <v>5.8180535966149511E-3</v>
      </c>
      <c r="I71" s="52">
        <v>0.12</v>
      </c>
      <c r="J71" s="70">
        <f t="shared" si="15"/>
        <v>1.1265490048817123E-3</v>
      </c>
      <c r="K71" s="70">
        <f t="shared" si="12"/>
        <v>4.5000000000000009</v>
      </c>
      <c r="M71" s="52">
        <v>0.2</v>
      </c>
      <c r="N71" s="70">
        <f t="shared" si="13"/>
        <v>2.2999999999999998</v>
      </c>
      <c r="P71" s="57"/>
    </row>
    <row r="72" spans="2:16" x14ac:dyDescent="0.2">
      <c r="B72" s="56"/>
      <c r="F72" s="68" t="s">
        <v>61</v>
      </c>
      <c r="G72" s="74">
        <v>0.26</v>
      </c>
      <c r="H72" s="70">
        <f t="shared" si="14"/>
        <v>2.2919605077574051E-3</v>
      </c>
      <c r="I72" s="52">
        <v>0</v>
      </c>
      <c r="J72" s="70">
        <f t="shared" si="15"/>
        <v>0</v>
      </c>
      <c r="K72" s="70" t="str">
        <f t="shared" si="12"/>
        <v>-</v>
      </c>
      <c r="M72" s="52">
        <v>0.04</v>
      </c>
      <c r="N72" s="70">
        <f t="shared" si="13"/>
        <v>5.5</v>
      </c>
      <c r="P72" s="57"/>
    </row>
    <row r="73" spans="2:16" x14ac:dyDescent="0.2">
      <c r="B73" s="56"/>
      <c r="F73" s="68" t="s">
        <v>224</v>
      </c>
      <c r="G73" s="52">
        <v>0.19</v>
      </c>
      <c r="H73" s="70">
        <f t="shared" si="14"/>
        <v>1.6748942172073343E-3</v>
      </c>
      <c r="I73" s="52">
        <v>0</v>
      </c>
      <c r="J73" s="70">
        <f t="shared" si="15"/>
        <v>0</v>
      </c>
      <c r="K73" s="70" t="str">
        <f t="shared" si="12"/>
        <v>-</v>
      </c>
      <c r="M73" s="52">
        <v>0</v>
      </c>
      <c r="N73" s="70" t="str">
        <f t="shared" si="13"/>
        <v>-</v>
      </c>
      <c r="P73" s="57"/>
    </row>
    <row r="74" spans="2:16" x14ac:dyDescent="0.2">
      <c r="B74" s="56"/>
      <c r="F74" s="68" t="s">
        <v>50</v>
      </c>
      <c r="G74" s="52">
        <v>0.17</v>
      </c>
      <c r="H74" s="70">
        <f t="shared" si="14"/>
        <v>1.498589562764457E-3</v>
      </c>
      <c r="I74" s="52">
        <v>0</v>
      </c>
      <c r="J74" s="70">
        <f t="shared" si="15"/>
        <v>0</v>
      </c>
      <c r="K74" s="70" t="str">
        <f t="shared" si="12"/>
        <v>-</v>
      </c>
      <c r="M74" s="52">
        <v>0</v>
      </c>
      <c r="N74" s="70" t="str">
        <f t="shared" si="13"/>
        <v>-</v>
      </c>
      <c r="P74" s="57"/>
    </row>
    <row r="75" spans="2:16" x14ac:dyDescent="0.2">
      <c r="B75" s="56"/>
      <c r="F75" s="68" t="s">
        <v>126</v>
      </c>
      <c r="G75" s="52">
        <v>0.06</v>
      </c>
      <c r="H75" s="70">
        <f t="shared" si="14"/>
        <v>5.2891396332863181E-4</v>
      </c>
      <c r="I75" s="52">
        <v>0.04</v>
      </c>
      <c r="J75" s="70">
        <f t="shared" si="15"/>
        <v>3.7551633496057078E-4</v>
      </c>
      <c r="K75" s="70">
        <f t="shared" si="12"/>
        <v>0.5</v>
      </c>
      <c r="M75" s="52">
        <v>0</v>
      </c>
      <c r="N75" s="70" t="str">
        <f t="shared" si="13"/>
        <v>-</v>
      </c>
      <c r="P75" s="57"/>
    </row>
    <row r="76" spans="2:16" x14ac:dyDescent="0.2">
      <c r="B76" s="56"/>
      <c r="F76" s="68" t="s">
        <v>225</v>
      </c>
      <c r="G76" s="52">
        <v>0.06</v>
      </c>
      <c r="H76" s="70">
        <f t="shared" si="14"/>
        <v>5.2891396332863181E-4</v>
      </c>
      <c r="I76" s="52">
        <v>0</v>
      </c>
      <c r="J76" s="70">
        <f t="shared" si="15"/>
        <v>0</v>
      </c>
      <c r="K76" s="70" t="str">
        <f t="shared" si="12"/>
        <v>-</v>
      </c>
      <c r="M76" s="52">
        <v>0</v>
      </c>
      <c r="N76" s="70" t="str">
        <f t="shared" si="13"/>
        <v>-</v>
      </c>
      <c r="P76" s="57"/>
    </row>
    <row r="77" spans="2:16" x14ac:dyDescent="0.2">
      <c r="B77" s="56"/>
      <c r="F77" s="68" t="s">
        <v>226</v>
      </c>
      <c r="G77" s="52">
        <v>0.04</v>
      </c>
      <c r="H77" s="70">
        <f t="shared" si="14"/>
        <v>3.5260930888575458E-4</v>
      </c>
      <c r="I77" s="52">
        <v>0.03</v>
      </c>
      <c r="J77" s="70">
        <f t="shared" si="15"/>
        <v>2.8163725122042809E-4</v>
      </c>
      <c r="K77" s="70">
        <f t="shared" si="12"/>
        <v>0.33333333333333348</v>
      </c>
      <c r="M77" s="52">
        <v>0.01</v>
      </c>
      <c r="N77" s="70">
        <f t="shared" si="13"/>
        <v>3</v>
      </c>
      <c r="P77" s="57"/>
    </row>
    <row r="78" spans="2:16" x14ac:dyDescent="0.2">
      <c r="B78" s="56"/>
      <c r="F78" s="68" t="s">
        <v>27</v>
      </c>
      <c r="G78" s="52">
        <f>+G15-SUM(G68:G77)</f>
        <v>6.9999999999993179E-2</v>
      </c>
      <c r="H78" s="70">
        <f t="shared" si="14"/>
        <v>6.1706629055001037E-4</v>
      </c>
      <c r="I78" s="52">
        <f>+I15-SUM(I68:I77)</f>
        <v>0.30999999999997385</v>
      </c>
      <c r="J78" s="70">
        <f t="shared" si="15"/>
        <v>2.9102515959441781E-3</v>
      </c>
      <c r="K78" s="70">
        <f t="shared" si="12"/>
        <v>-0.77419354838709975</v>
      </c>
      <c r="M78" s="52">
        <f>+M15-SUM(M68:M77)</f>
        <v>2.2299999999999898</v>
      </c>
      <c r="N78" s="70">
        <f t="shared" si="13"/>
        <v>-0.96860986547085492</v>
      </c>
      <c r="P78" s="57"/>
    </row>
    <row r="79" spans="2:16" x14ac:dyDescent="0.2">
      <c r="B79" s="56"/>
      <c r="F79" s="63" t="s">
        <v>28</v>
      </c>
      <c r="G79" s="65">
        <f>+SUM(G80:G90)</f>
        <v>345.07</v>
      </c>
      <c r="H79" s="65"/>
      <c r="I79" s="65">
        <f>+SUM(I80:I90)</f>
        <v>347.01</v>
      </c>
      <c r="J79" s="65"/>
      <c r="K79" s="71">
        <f t="shared" si="12"/>
        <v>-5.5906169851013265E-3</v>
      </c>
      <c r="M79" s="65">
        <f>+SUM(M80:M90)</f>
        <v>261.25</v>
      </c>
      <c r="N79" s="71">
        <f t="shared" si="13"/>
        <v>0.32084210526315782</v>
      </c>
      <c r="P79" s="57"/>
    </row>
    <row r="80" spans="2:16" x14ac:dyDescent="0.2">
      <c r="B80" s="56"/>
      <c r="F80" s="68" t="s">
        <v>158</v>
      </c>
      <c r="G80" s="52">
        <v>162.32</v>
      </c>
      <c r="H80" s="70">
        <f>+G80/G$79</f>
        <v>0.47039731069058449</v>
      </c>
      <c r="I80" s="52">
        <v>229.31</v>
      </c>
      <c r="J80" s="70">
        <f>+I80/I$79</f>
        <v>0.66081669116163799</v>
      </c>
      <c r="K80" s="70">
        <f t="shared" si="12"/>
        <v>-0.29213728140944573</v>
      </c>
      <c r="M80" s="52">
        <v>131.06</v>
      </c>
      <c r="N80" s="70">
        <f t="shared" si="13"/>
        <v>0.23851670990386076</v>
      </c>
      <c r="P80" s="57"/>
    </row>
    <row r="81" spans="2:16" x14ac:dyDescent="0.2">
      <c r="B81" s="56"/>
      <c r="F81" s="68" t="s">
        <v>163</v>
      </c>
      <c r="G81" s="52">
        <v>143.57</v>
      </c>
      <c r="H81" s="70">
        <f t="shared" ref="H81:H90" si="16">+G81/G$79</f>
        <v>0.4160605094618483</v>
      </c>
      <c r="I81" s="52">
        <v>43.59</v>
      </c>
      <c r="J81" s="70">
        <f t="shared" ref="J81:J90" si="17">+I81/I$79</f>
        <v>0.12561597648482753</v>
      </c>
      <c r="K81" s="70">
        <f t="shared" si="12"/>
        <v>2.2936453314980496</v>
      </c>
      <c r="M81" s="52">
        <v>14.5</v>
      </c>
      <c r="N81" s="70">
        <f t="shared" si="13"/>
        <v>8.9013793103448275</v>
      </c>
      <c r="P81" s="57"/>
    </row>
    <row r="82" spans="2:16" x14ac:dyDescent="0.2">
      <c r="B82" s="56"/>
      <c r="F82" s="68" t="s">
        <v>159</v>
      </c>
      <c r="G82" s="52">
        <v>16.920000000000002</v>
      </c>
      <c r="H82" s="70">
        <f t="shared" si="16"/>
        <v>4.9033529428811548E-2</v>
      </c>
      <c r="I82" s="52">
        <v>11.96</v>
      </c>
      <c r="J82" s="70">
        <f t="shared" si="17"/>
        <v>3.4465865537016228E-2</v>
      </c>
      <c r="K82" s="70">
        <f t="shared" si="12"/>
        <v>0.4147157190635451</v>
      </c>
      <c r="M82" s="52">
        <v>51.39</v>
      </c>
      <c r="N82" s="70">
        <f t="shared" si="13"/>
        <v>-0.67075306479859886</v>
      </c>
      <c r="P82" s="57"/>
    </row>
    <row r="83" spans="2:16" x14ac:dyDescent="0.2">
      <c r="B83" s="56"/>
      <c r="F83" s="68" t="s">
        <v>165</v>
      </c>
      <c r="G83" s="52">
        <v>12.85</v>
      </c>
      <c r="H83" s="70">
        <f t="shared" si="16"/>
        <v>3.7238821108760541E-2</v>
      </c>
      <c r="I83" s="52">
        <v>49.38</v>
      </c>
      <c r="J83" s="70">
        <f t="shared" si="17"/>
        <v>0.14230137460015563</v>
      </c>
      <c r="K83" s="70">
        <f t="shared" si="12"/>
        <v>-0.73977318752531396</v>
      </c>
      <c r="M83" s="52">
        <v>20.39</v>
      </c>
      <c r="N83" s="70">
        <f t="shared" si="13"/>
        <v>-0.36978911230995593</v>
      </c>
      <c r="P83" s="57"/>
    </row>
    <row r="84" spans="2:16" x14ac:dyDescent="0.2">
      <c r="B84" s="56"/>
      <c r="F84" s="68" t="s">
        <v>203</v>
      </c>
      <c r="G84" s="52">
        <v>6.41</v>
      </c>
      <c r="H84" s="70">
        <f t="shared" si="16"/>
        <v>1.8575941113397283E-2</v>
      </c>
      <c r="I84" s="52">
        <v>7.35</v>
      </c>
      <c r="J84" s="70">
        <f t="shared" si="17"/>
        <v>2.1180945794069334E-2</v>
      </c>
      <c r="K84" s="70">
        <f t="shared" si="12"/>
        <v>-0.12789115646258498</v>
      </c>
      <c r="M84" s="52">
        <v>8.16</v>
      </c>
      <c r="N84" s="70">
        <f t="shared" si="13"/>
        <v>-0.21446078431372551</v>
      </c>
      <c r="P84" s="57"/>
    </row>
    <row r="85" spans="2:16" x14ac:dyDescent="0.2">
      <c r="B85" s="56"/>
      <c r="F85" s="68" t="s">
        <v>205</v>
      </c>
      <c r="G85" s="52">
        <v>2.89</v>
      </c>
      <c r="H85" s="70">
        <f t="shared" si="16"/>
        <v>8.3751122960558731E-3</v>
      </c>
      <c r="I85" s="52">
        <v>4.34</v>
      </c>
      <c r="J85" s="70">
        <f t="shared" si="17"/>
        <v>1.250684418316475E-2</v>
      </c>
      <c r="K85" s="70">
        <f t="shared" si="12"/>
        <v>-0.3341013824884792</v>
      </c>
      <c r="M85" s="52">
        <v>1.61</v>
      </c>
      <c r="N85" s="70">
        <f t="shared" si="13"/>
        <v>0.79503105590062106</v>
      </c>
      <c r="P85" s="57"/>
    </row>
    <row r="86" spans="2:16" x14ac:dyDescent="0.2">
      <c r="B86" s="56"/>
      <c r="F86" s="68" t="s">
        <v>220</v>
      </c>
      <c r="G86" s="52">
        <v>0.12</v>
      </c>
      <c r="H86" s="70">
        <f t="shared" si="16"/>
        <v>3.4775552786391165E-4</v>
      </c>
      <c r="I86" s="52">
        <v>0.13</v>
      </c>
      <c r="J86" s="70">
        <f t="shared" si="17"/>
        <v>3.7462897322843724E-4</v>
      </c>
      <c r="K86" s="70">
        <f t="shared" si="12"/>
        <v>-7.6923076923076983E-2</v>
      </c>
      <c r="M86" s="52">
        <v>0.6</v>
      </c>
      <c r="N86" s="70">
        <f t="shared" si="13"/>
        <v>-0.8</v>
      </c>
      <c r="P86" s="57"/>
    </row>
    <row r="87" spans="2:16" x14ac:dyDescent="0.2">
      <c r="B87" s="56"/>
      <c r="F87" s="68" t="s">
        <v>222</v>
      </c>
      <c r="G87" s="52">
        <v>0</v>
      </c>
      <c r="H87" s="70">
        <f t="shared" si="16"/>
        <v>0</v>
      </c>
      <c r="I87" s="52">
        <v>0.09</v>
      </c>
      <c r="J87" s="70">
        <f t="shared" si="17"/>
        <v>2.5935851992737958E-4</v>
      </c>
      <c r="K87" s="70">
        <f t="shared" si="12"/>
        <v>-1</v>
      </c>
      <c r="M87" s="52">
        <v>0</v>
      </c>
      <c r="N87" s="70" t="str">
        <f t="shared" si="13"/>
        <v>-</v>
      </c>
      <c r="P87" s="57"/>
    </row>
    <row r="88" spans="2:16" x14ac:dyDescent="0.2">
      <c r="B88" s="56"/>
      <c r="F88" s="68"/>
      <c r="G88" s="52"/>
      <c r="H88" s="70">
        <f t="shared" si="16"/>
        <v>0</v>
      </c>
      <c r="I88" s="52"/>
      <c r="J88" s="70">
        <f t="shared" si="17"/>
        <v>0</v>
      </c>
      <c r="K88" s="70" t="str">
        <f t="shared" si="12"/>
        <v>-</v>
      </c>
      <c r="M88" s="52"/>
      <c r="N88" s="70" t="str">
        <f t="shared" si="13"/>
        <v>-</v>
      </c>
      <c r="P88" s="57"/>
    </row>
    <row r="89" spans="2:16" x14ac:dyDescent="0.2">
      <c r="B89" s="56"/>
      <c r="F89" s="68"/>
      <c r="G89" s="52"/>
      <c r="H89" s="70">
        <f t="shared" si="16"/>
        <v>0</v>
      </c>
      <c r="I89" s="52"/>
      <c r="J89" s="70">
        <f t="shared" si="17"/>
        <v>0</v>
      </c>
      <c r="K89" s="70" t="str">
        <f t="shared" si="12"/>
        <v>-</v>
      </c>
      <c r="M89" s="52"/>
      <c r="N89" s="70" t="str">
        <f t="shared" si="13"/>
        <v>-</v>
      </c>
      <c r="P89" s="57"/>
    </row>
    <row r="90" spans="2:16" x14ac:dyDescent="0.2">
      <c r="B90" s="56"/>
      <c r="F90" s="68" t="s">
        <v>27</v>
      </c>
      <c r="G90" s="52">
        <f>+G27-SUM(G80:G89)</f>
        <v>-1.0000000000047748E-2</v>
      </c>
      <c r="H90" s="70">
        <f t="shared" si="16"/>
        <v>-2.8979627322131014E-5</v>
      </c>
      <c r="I90" s="52">
        <f>+I27-SUM(I80:I89)</f>
        <v>0.86000000000007049</v>
      </c>
      <c r="J90" s="70">
        <f t="shared" si="17"/>
        <v>2.4783147459729415E-3</v>
      </c>
      <c r="K90" s="70">
        <f t="shared" si="12"/>
        <v>-1.0116279069767988</v>
      </c>
      <c r="M90" s="52">
        <f>+M27-SUM(M80:M89)</f>
        <v>33.54000000000002</v>
      </c>
      <c r="N90" s="70">
        <f t="shared" si="13"/>
        <v>-1.0002981514609435</v>
      </c>
      <c r="P90" s="57"/>
    </row>
    <row r="91" spans="2:16" x14ac:dyDescent="0.2">
      <c r="B91" s="56"/>
      <c r="F91" s="63" t="s">
        <v>33</v>
      </c>
      <c r="G91" s="65">
        <f>+G79+G67</f>
        <v>458.51</v>
      </c>
      <c r="H91" s="65"/>
      <c r="I91" s="65">
        <f>+I79+I67</f>
        <v>453.53</v>
      </c>
      <c r="J91" s="65"/>
      <c r="K91" s="71">
        <f t="shared" si="12"/>
        <v>1.0980530505148467E-2</v>
      </c>
      <c r="M91" s="65">
        <f>+M79+M67</f>
        <v>331.75</v>
      </c>
      <c r="N91" s="71">
        <f t="shared" si="13"/>
        <v>0.38209495101733237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Normal="100" workbookViewId="0">
      <selection activeCell="P15" sqref="P15"/>
    </sheetView>
  </sheetViews>
  <sheetFormatPr baseColWidth="10"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2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1</v>
      </c>
      <c r="L8" s="20"/>
      <c r="Q8" s="1"/>
      <c r="S8" s="1"/>
    </row>
    <row r="9" spans="1:19" s="2" customFormat="1" ht="20.45" customHeight="1" x14ac:dyDescent="0.25">
      <c r="G9" s="14"/>
      <c r="H9" s="14"/>
      <c r="K9" s="21" t="s">
        <v>3</v>
      </c>
      <c r="L9" s="22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s="21" t="s">
        <v>4</v>
      </c>
      <c r="L10" s="22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3"/>
      <c r="J11" s="23"/>
      <c r="K11" s="21" t="s">
        <v>5</v>
      </c>
      <c r="L11" s="22"/>
      <c r="M11" s="23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3"/>
      <c r="K12" s="21" t="s">
        <v>6</v>
      </c>
      <c r="L12" s="22"/>
      <c r="M12" s="23"/>
      <c r="O12" s="16"/>
      <c r="P12" s="16"/>
      <c r="Q12" s="1"/>
      <c r="S12" s="1"/>
    </row>
    <row r="13" spans="1:19" s="2" customFormat="1" ht="20.45" customHeight="1" x14ac:dyDescent="0.25">
      <c r="I13" s="23"/>
      <c r="J13" s="23"/>
      <c r="K13" s="21" t="s">
        <v>7</v>
      </c>
      <c r="L13" s="23"/>
      <c r="M13" s="23"/>
      <c r="Q13" s="1"/>
      <c r="S13" s="1"/>
    </row>
    <row r="14" spans="1:19" s="2" customFormat="1" ht="20.45" customHeight="1" x14ac:dyDescent="0.25">
      <c r="I14" s="23"/>
      <c r="J14" s="23"/>
      <c r="K14" s="21" t="s">
        <v>8</v>
      </c>
      <c r="L14" s="23"/>
      <c r="M14" s="23"/>
      <c r="Q14" s="1"/>
      <c r="S14" s="1"/>
    </row>
    <row r="15" spans="1:19" s="2" customFormat="1" ht="20.45" customHeight="1" x14ac:dyDescent="0.25">
      <c r="I15" s="23"/>
      <c r="J15" s="23"/>
      <c r="K15" s="21" t="s">
        <v>9</v>
      </c>
      <c r="L15" s="23"/>
      <c r="M15" s="23"/>
      <c r="Q15" s="1"/>
      <c r="S15" s="1"/>
    </row>
    <row r="16" spans="1:19" s="2" customFormat="1" ht="20.45" customHeight="1" x14ac:dyDescent="0.25">
      <c r="I16" s="23"/>
      <c r="J16" s="23"/>
      <c r="K16" s="21" t="s">
        <v>10</v>
      </c>
      <c r="L16" s="23"/>
      <c r="M16" s="23"/>
      <c r="Q16" s="1"/>
      <c r="S16" s="1"/>
    </row>
    <row r="17" spans="7:19" s="2" customFormat="1" ht="15" x14ac:dyDescent="0.25">
      <c r="I17" s="23"/>
      <c r="J17" s="23"/>
      <c r="K17"/>
      <c r="L17" s="23"/>
      <c r="M17" s="23"/>
      <c r="P17" s="11"/>
      <c r="Q17" s="1"/>
      <c r="S17" s="1"/>
    </row>
    <row r="18" spans="7:19" s="2" customFormat="1" ht="15" x14ac:dyDescent="0.25">
      <c r="I18" s="23"/>
      <c r="J18" s="23"/>
      <c r="K18"/>
      <c r="L18" s="23"/>
      <c r="M18" s="23"/>
      <c r="Q18" s="1"/>
      <c r="S18" s="1"/>
    </row>
    <row r="19" spans="7:19" s="2" customFormat="1" ht="14.25" x14ac:dyDescent="0.2">
      <c r="G19" s="12"/>
      <c r="H19" s="12"/>
      <c r="I19" s="23"/>
      <c r="J19" s="23"/>
      <c r="K19" s="23"/>
      <c r="L19" s="23"/>
      <c r="M19" s="23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 K9:K17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tabSelected="1" zoomScale="85" zoomScaleNormal="85" workbookViewId="0">
      <selection activeCell="J10" sqref="J10:O10"/>
    </sheetView>
  </sheetViews>
  <sheetFormatPr baseColWidth="10" defaultColWidth="0" defaultRowHeight="12" x14ac:dyDescent="0.2"/>
  <cols>
    <col min="1" max="1" width="11.7109375" style="24" customWidth="1"/>
    <col min="2" max="2" width="4.42578125" style="24" customWidth="1"/>
    <col min="3" max="3" width="23.85546875" style="24" customWidth="1"/>
    <col min="4" max="10" width="12.7109375" style="24" customWidth="1"/>
    <col min="11" max="11" width="29.85546875" style="24" customWidth="1"/>
    <col min="12" max="14" width="12.7109375" style="24" customWidth="1"/>
    <col min="15" max="15" width="10" style="24" customWidth="1"/>
    <col min="16" max="16" width="12.7109375" style="24" customWidth="1"/>
    <col min="17" max="17" width="11.7109375" style="24" customWidth="1"/>
    <col min="18" max="23" width="0" style="24" hidden="1" customWidth="1"/>
    <col min="24" max="16384" width="11.42578125" style="24" hidden="1"/>
  </cols>
  <sheetData>
    <row r="1" spans="2:16" ht="9" customHeight="1" x14ac:dyDescent="0.25">
      <c r="J1" s="25"/>
      <c r="K1" s="25"/>
      <c r="L1" s="25"/>
    </row>
    <row r="2" spans="2:16" x14ac:dyDescent="0.2">
      <c r="B2" s="96" t="s">
        <v>130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D4" s="26"/>
      <c r="I4" s="26"/>
      <c r="M4" s="26"/>
    </row>
    <row r="5" spans="2:16" x14ac:dyDescent="0.2">
      <c r="B5" s="26"/>
      <c r="D5" s="26"/>
      <c r="I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F8" s="61"/>
      <c r="G8" s="61"/>
      <c r="H8" s="61"/>
      <c r="I8" s="61"/>
      <c r="M8" s="61"/>
      <c r="N8" s="61"/>
      <c r="O8" s="61"/>
      <c r="P8" s="57"/>
    </row>
    <row r="9" spans="2:16" x14ac:dyDescent="0.2">
      <c r="B9" s="56"/>
      <c r="C9" s="61" t="s">
        <v>11</v>
      </c>
      <c r="D9" s="61"/>
      <c r="E9" s="61"/>
      <c r="F9" s="61"/>
      <c r="G9" s="61"/>
      <c r="H9" s="61"/>
      <c r="I9" s="66"/>
      <c r="M9" s="66"/>
      <c r="N9" s="66"/>
      <c r="O9" s="66"/>
      <c r="P9" s="57"/>
    </row>
    <row r="10" spans="2:16" ht="12.75" x14ac:dyDescent="0.2">
      <c r="B10" s="56"/>
      <c r="C10" s="66"/>
      <c r="D10" s="66"/>
      <c r="E10" s="66"/>
      <c r="F10" s="66"/>
      <c r="G10" s="66"/>
      <c r="H10" s="66"/>
      <c r="I10" s="66"/>
      <c r="J10" s="95" t="s">
        <v>135</v>
      </c>
      <c r="K10" s="95"/>
      <c r="L10" s="95"/>
      <c r="M10" s="95"/>
      <c r="N10" s="95"/>
      <c r="O10" s="95"/>
      <c r="P10" s="57"/>
    </row>
    <row r="11" spans="2:16" ht="12.75" x14ac:dyDescent="0.2">
      <c r="B11" s="56"/>
      <c r="C11" s="95" t="s">
        <v>131</v>
      </c>
      <c r="D11" s="95"/>
      <c r="E11" s="95"/>
      <c r="F11" s="95"/>
      <c r="G11" s="95"/>
      <c r="H11" s="95"/>
      <c r="I11" s="66"/>
      <c r="J11" s="94" t="s">
        <v>132</v>
      </c>
      <c r="K11" s="94"/>
      <c r="L11" s="94"/>
      <c r="M11" s="94"/>
      <c r="N11" s="94"/>
      <c r="O11" s="94"/>
      <c r="P11" s="57"/>
    </row>
    <row r="12" spans="2:16" x14ac:dyDescent="0.2">
      <c r="B12" s="56"/>
      <c r="C12" s="94" t="s">
        <v>132</v>
      </c>
      <c r="D12" s="94"/>
      <c r="E12" s="94"/>
      <c r="F12" s="94"/>
      <c r="G12" s="94"/>
      <c r="H12" s="94"/>
      <c r="I12" s="66"/>
      <c r="J12" s="27"/>
      <c r="K12" s="27"/>
      <c r="L12" s="27"/>
      <c r="M12" s="66"/>
      <c r="N12" s="66"/>
      <c r="O12" s="66"/>
      <c r="P12" s="57"/>
    </row>
    <row r="13" spans="2:16" x14ac:dyDescent="0.2">
      <c r="B13" s="56"/>
      <c r="C13" s="67"/>
      <c r="D13" s="67"/>
      <c r="E13" s="67"/>
      <c r="F13" s="67"/>
      <c r="G13" s="67"/>
      <c r="H13" s="67"/>
      <c r="I13" s="66"/>
      <c r="J13" s="27"/>
      <c r="K13" s="27"/>
      <c r="L13" s="27"/>
      <c r="M13" s="66"/>
      <c r="N13" s="66"/>
      <c r="O13" s="66"/>
      <c r="P13" s="57"/>
    </row>
    <row r="14" spans="2:16" x14ac:dyDescent="0.2">
      <c r="B14" s="56"/>
      <c r="C14" s="64" t="s">
        <v>12</v>
      </c>
      <c r="D14" s="64" t="s">
        <v>133</v>
      </c>
      <c r="E14" s="64" t="s">
        <v>14</v>
      </c>
      <c r="F14" s="64" t="s">
        <v>13</v>
      </c>
      <c r="G14" s="64" t="s">
        <v>14</v>
      </c>
      <c r="H14" s="64" t="s">
        <v>134</v>
      </c>
      <c r="I14" s="66"/>
      <c r="J14" s="83" t="s">
        <v>15</v>
      </c>
      <c r="K14" s="83" t="s">
        <v>137</v>
      </c>
      <c r="L14" s="27"/>
      <c r="M14" s="66"/>
      <c r="N14" s="66"/>
      <c r="O14" s="66"/>
      <c r="P14" s="57"/>
    </row>
    <row r="15" spans="2:16" x14ac:dyDescent="0.2">
      <c r="B15" s="56"/>
      <c r="C15" s="63" t="s">
        <v>16</v>
      </c>
      <c r="D15" s="65">
        <v>2812.47</v>
      </c>
      <c r="E15" s="71">
        <f>+D15/D32</f>
        <v>0.18493747895800014</v>
      </c>
      <c r="F15" s="65">
        <v>2638.83</v>
      </c>
      <c r="G15" s="65"/>
      <c r="H15" s="71">
        <f>+IFERROR(D15/F15-1, "-")</f>
        <v>6.5801889473743991E-2</v>
      </c>
      <c r="I15" s="66"/>
      <c r="J15" s="84">
        <v>2141.37</v>
      </c>
      <c r="K15" s="85">
        <f t="shared" ref="K15:K26" si="0">+IFERROR(D15/J15-1, "-")</f>
        <v>0.31339749786351723</v>
      </c>
      <c r="L15" s="78"/>
      <c r="M15" s="79">
        <v>2022</v>
      </c>
      <c r="N15" s="79">
        <v>2021</v>
      </c>
      <c r="O15" s="66">
        <v>2020</v>
      </c>
      <c r="P15" s="57"/>
    </row>
    <row r="16" spans="2:16" x14ac:dyDescent="0.2">
      <c r="B16" s="56"/>
      <c r="C16" s="68" t="s">
        <v>17</v>
      </c>
      <c r="D16" s="52">
        <v>2022.52</v>
      </c>
      <c r="E16" s="70">
        <f>+D16/D$15</f>
        <v>0.71912589289841322</v>
      </c>
      <c r="F16" s="52">
        <v>1936.3</v>
      </c>
      <c r="G16" s="70">
        <f>+F16/F$15</f>
        <v>0.73377216417882163</v>
      </c>
      <c r="H16" s="70">
        <f t="shared" ref="H16:H26" si="1">+IFERROR(D16/F16-1, "-")</f>
        <v>4.4528223932241984E-2</v>
      </c>
      <c r="I16" s="66"/>
      <c r="J16" s="86">
        <v>1635.37</v>
      </c>
      <c r="K16" s="87">
        <f t="shared" si="0"/>
        <v>0.23673541767306494</v>
      </c>
      <c r="L16" s="27" t="s">
        <v>8</v>
      </c>
      <c r="M16" s="76">
        <f>+'6. Ica'!G32</f>
        <v>6414.76</v>
      </c>
      <c r="N16" s="76">
        <f>+'6. Ica'!I32</f>
        <v>6785.6399999999994</v>
      </c>
      <c r="O16" s="76">
        <f>+'6. Ica'!M32</f>
        <v>3593.84</v>
      </c>
      <c r="P16" s="57"/>
    </row>
    <row r="17" spans="2:16" x14ac:dyDescent="0.2">
      <c r="B17" s="56"/>
      <c r="C17" s="68" t="s">
        <v>18</v>
      </c>
      <c r="D17" s="52">
        <v>312.68</v>
      </c>
      <c r="E17" s="70">
        <f t="shared" ref="E17:E26" si="2">+D17/D$15</f>
        <v>0.11117629699161237</v>
      </c>
      <c r="F17" s="52">
        <v>290.14999999999998</v>
      </c>
      <c r="G17" s="70">
        <f t="shared" ref="G17:G26" si="3">+F17/F$15</f>
        <v>0.109954032658413</v>
      </c>
      <c r="H17" s="70">
        <f t="shared" si="1"/>
        <v>7.7649491642254098E-2</v>
      </c>
      <c r="I17" s="66"/>
      <c r="J17" s="86">
        <v>175.06</v>
      </c>
      <c r="K17" s="87">
        <f t="shared" si="0"/>
        <v>0.78613046955329602</v>
      </c>
      <c r="L17" s="27" t="s">
        <v>3</v>
      </c>
      <c r="M17" s="76">
        <f>+'1. Áncash'!G32</f>
        <v>4212.17</v>
      </c>
      <c r="N17" s="76">
        <f>+'1. Áncash'!I32</f>
        <v>6622.11</v>
      </c>
      <c r="O17" s="76">
        <f>+'1. Áncash'!M32</f>
        <v>3908.83</v>
      </c>
      <c r="P17" s="57"/>
    </row>
    <row r="18" spans="2:16" x14ac:dyDescent="0.2">
      <c r="B18" s="56"/>
      <c r="C18" s="68" t="s">
        <v>19</v>
      </c>
      <c r="D18" s="52">
        <v>221.87</v>
      </c>
      <c r="E18" s="70">
        <f t="shared" si="2"/>
        <v>7.8887952582605336E-2</v>
      </c>
      <c r="F18" s="52">
        <v>185.33</v>
      </c>
      <c r="G18" s="70">
        <f t="shared" si="3"/>
        <v>7.0231883069390613E-2</v>
      </c>
      <c r="H18" s="70">
        <f t="shared" si="1"/>
        <v>0.19716181945718447</v>
      </c>
      <c r="I18" s="66"/>
      <c r="J18" s="86">
        <v>114.82</v>
      </c>
      <c r="K18" s="87">
        <f t="shared" si="0"/>
        <v>0.93232886256749703</v>
      </c>
      <c r="L18" s="27" t="s">
        <v>4</v>
      </c>
      <c r="M18" s="76">
        <f>+'2. Apurímac'!G32</f>
        <v>2046.1499999999999</v>
      </c>
      <c r="N18" s="76">
        <f>+'2. Apurímac'!I32</f>
        <v>3042.13</v>
      </c>
      <c r="O18" s="76">
        <f>+'2. Apurímac'!M32</f>
        <v>2052.1</v>
      </c>
      <c r="P18" s="57"/>
    </row>
    <row r="19" spans="2:16" x14ac:dyDescent="0.2">
      <c r="B19" s="56"/>
      <c r="C19" s="68" t="s">
        <v>20</v>
      </c>
      <c r="D19" s="52">
        <v>193.43</v>
      </c>
      <c r="E19" s="70">
        <f t="shared" si="2"/>
        <v>6.8775844720121465E-2</v>
      </c>
      <c r="F19" s="52">
        <v>180.37</v>
      </c>
      <c r="G19" s="70">
        <f t="shared" si="3"/>
        <v>6.8352262176798059E-2</v>
      </c>
      <c r="H19" s="70">
        <f t="shared" si="1"/>
        <v>7.2406719520984764E-2</v>
      </c>
      <c r="I19" s="66"/>
      <c r="J19" s="86">
        <v>163.63999999999999</v>
      </c>
      <c r="K19" s="87">
        <f t="shared" si="0"/>
        <v>0.1820459545343438</v>
      </c>
      <c r="L19" s="27" t="s">
        <v>9</v>
      </c>
      <c r="M19" s="76">
        <f>+'7. Junín'!G32</f>
        <v>1220.6399999999999</v>
      </c>
      <c r="N19" s="76">
        <f>+'7. Junín'!I32</f>
        <v>1567.15</v>
      </c>
      <c r="O19" s="76">
        <f>+'7. Junín'!M32</f>
        <v>1173.8300000000002</v>
      </c>
      <c r="P19" s="57"/>
    </row>
    <row r="20" spans="2:16" x14ac:dyDescent="0.2">
      <c r="B20" s="56"/>
      <c r="C20" s="68" t="s">
        <v>22</v>
      </c>
      <c r="D20" s="52">
        <v>26.99</v>
      </c>
      <c r="E20" s="70">
        <f t="shared" si="2"/>
        <v>9.5965468076103927E-3</v>
      </c>
      <c r="F20" s="52">
        <v>16.39</v>
      </c>
      <c r="G20" s="70">
        <f t="shared" si="3"/>
        <v>6.2110859737080455E-3</v>
      </c>
      <c r="H20" s="70">
        <f t="shared" si="1"/>
        <v>0.64673581452104933</v>
      </c>
      <c r="J20" s="86">
        <v>18.68</v>
      </c>
      <c r="K20" s="87">
        <f t="shared" si="0"/>
        <v>0.4448608137044967</v>
      </c>
      <c r="L20" s="27" t="s">
        <v>5</v>
      </c>
      <c r="M20" s="76">
        <f>+'3. Ayacucho'!G32</f>
        <v>789.26</v>
      </c>
      <c r="N20" s="76">
        <f>+'3. Ayacucho'!I32</f>
        <v>815.32999999999993</v>
      </c>
      <c r="O20" s="76">
        <f>+'3. Ayacucho'!M32</f>
        <v>721.04</v>
      </c>
      <c r="P20" s="57"/>
    </row>
    <row r="21" spans="2:16" x14ac:dyDescent="0.2">
      <c r="B21" s="56"/>
      <c r="C21" s="68" t="s">
        <v>21</v>
      </c>
      <c r="D21" s="52">
        <v>19.75</v>
      </c>
      <c r="E21" s="70">
        <f t="shared" si="2"/>
        <v>7.0222971267249077E-3</v>
      </c>
      <c r="F21" s="52">
        <v>17.760000000000002</v>
      </c>
      <c r="G21" s="70">
        <f t="shared" si="3"/>
        <v>6.7302554541217134E-3</v>
      </c>
      <c r="H21" s="70">
        <f t="shared" si="1"/>
        <v>0.11204954954954949</v>
      </c>
      <c r="J21" s="86">
        <v>15.41</v>
      </c>
      <c r="K21" s="87">
        <f t="shared" si="0"/>
        <v>0.28163530175210894</v>
      </c>
      <c r="L21" s="27" t="s">
        <v>10</v>
      </c>
      <c r="M21" s="76">
        <f>+'8. Pasco'!G32</f>
        <v>458.51</v>
      </c>
      <c r="N21" s="76">
        <f>+'8. Pasco'!I32</f>
        <v>453.53</v>
      </c>
      <c r="O21" s="76">
        <f>+'8. Pasco'!M32</f>
        <v>331.75</v>
      </c>
      <c r="P21" s="57"/>
    </row>
    <row r="22" spans="2:16" x14ac:dyDescent="0.2">
      <c r="B22" s="56"/>
      <c r="C22" s="68" t="s">
        <v>24</v>
      </c>
      <c r="D22" s="52">
        <v>6.04</v>
      </c>
      <c r="E22" s="70">
        <f t="shared" si="2"/>
        <v>2.1475784630591616E-3</v>
      </c>
      <c r="F22" s="52">
        <v>2.2599999999999998</v>
      </c>
      <c r="G22" s="70">
        <f t="shared" si="3"/>
        <v>8.5644016476999266E-4</v>
      </c>
      <c r="H22" s="70">
        <f t="shared" si="1"/>
        <v>1.6725663716814161</v>
      </c>
      <c r="J22" s="86">
        <v>6.13</v>
      </c>
      <c r="K22" s="87">
        <f t="shared" si="0"/>
        <v>-1.4681892332789492E-2</v>
      </c>
      <c r="L22" s="27" t="s">
        <v>6</v>
      </c>
      <c r="M22" s="76">
        <f>+'4. Huancavelica'!G32</f>
        <v>54.59</v>
      </c>
      <c r="N22" s="76">
        <f>+'4. Huancavelica'!I32</f>
        <v>72.08</v>
      </c>
      <c r="O22" s="76">
        <f>+'4. Huancavelica'!M32</f>
        <v>41.08</v>
      </c>
      <c r="P22" s="57"/>
    </row>
    <row r="23" spans="2:16" x14ac:dyDescent="0.2">
      <c r="B23" s="56"/>
      <c r="C23" s="68" t="s">
        <v>23</v>
      </c>
      <c r="D23" s="52">
        <v>4.0199999999999996</v>
      </c>
      <c r="E23" s="70">
        <f t="shared" si="2"/>
        <v>1.4293485797181836E-3</v>
      </c>
      <c r="F23" s="52">
        <v>7.47</v>
      </c>
      <c r="G23" s="70">
        <f t="shared" si="3"/>
        <v>2.8308000136424098E-3</v>
      </c>
      <c r="H23" s="70">
        <f t="shared" si="1"/>
        <v>-0.46184738955823301</v>
      </c>
      <c r="J23" s="86">
        <v>7.9</v>
      </c>
      <c r="K23" s="87">
        <f t="shared" si="0"/>
        <v>-0.49113924050632918</v>
      </c>
      <c r="L23" s="27" t="s">
        <v>7</v>
      </c>
      <c r="M23" s="76">
        <f>+'5. Huánuco'!G32</f>
        <v>11.57</v>
      </c>
      <c r="N23" s="76">
        <f>+'5. Huánuco'!I32</f>
        <v>7.83</v>
      </c>
      <c r="O23" s="76">
        <f>+'5. Huánuco'!M32</f>
        <v>11.65</v>
      </c>
      <c r="P23" s="57"/>
    </row>
    <row r="24" spans="2:16" x14ac:dyDescent="0.2">
      <c r="B24" s="56"/>
      <c r="C24" s="68" t="s">
        <v>25</v>
      </c>
      <c r="D24" s="52">
        <v>3.27</v>
      </c>
      <c r="E24" s="70">
        <f t="shared" si="2"/>
        <v>1.1626790685767315E-3</v>
      </c>
      <c r="F24" s="52">
        <v>1.41</v>
      </c>
      <c r="G24" s="70">
        <f t="shared" si="3"/>
        <v>5.3432771341844685E-4</v>
      </c>
      <c r="H24" s="70">
        <f t="shared" si="1"/>
        <v>1.3191489361702131</v>
      </c>
      <c r="J24" s="86">
        <v>1.85</v>
      </c>
      <c r="K24" s="87">
        <f t="shared" si="0"/>
        <v>0.7675675675675675</v>
      </c>
      <c r="L24" s="27"/>
      <c r="M24" s="77"/>
      <c r="N24" s="27"/>
      <c r="O24" s="27"/>
      <c r="P24" s="57"/>
    </row>
    <row r="25" spans="2:16" x14ac:dyDescent="0.2">
      <c r="B25" s="56"/>
      <c r="C25" s="68" t="s">
        <v>104</v>
      </c>
      <c r="D25" s="52">
        <v>0.02</v>
      </c>
      <c r="E25" s="70">
        <f t="shared" si="2"/>
        <v>7.1111869637720587E-6</v>
      </c>
      <c r="F25" s="52">
        <v>0.02</v>
      </c>
      <c r="G25" s="70">
        <f t="shared" si="3"/>
        <v>7.5791165023893166E-6</v>
      </c>
      <c r="H25" s="70">
        <f t="shared" si="1"/>
        <v>0</v>
      </c>
      <c r="J25" s="86">
        <v>0</v>
      </c>
      <c r="K25" s="87" t="str">
        <f t="shared" si="0"/>
        <v>-</v>
      </c>
      <c r="L25" s="27"/>
      <c r="M25" s="27"/>
      <c r="N25" s="27"/>
      <c r="O25" s="27"/>
      <c r="P25" s="57"/>
    </row>
    <row r="26" spans="2:16" x14ac:dyDescent="0.2">
      <c r="B26" s="56"/>
      <c r="C26" s="68" t="s">
        <v>27</v>
      </c>
      <c r="D26" s="52">
        <f>D15-SUM(D16:D25)</f>
        <v>1.8800000000005639</v>
      </c>
      <c r="E26" s="70">
        <f t="shared" si="2"/>
        <v>6.6845157459477402E-4</v>
      </c>
      <c r="F26" s="52">
        <f>F15-SUM(F16:F25)</f>
        <v>1.3700000000003456</v>
      </c>
      <c r="G26" s="70">
        <f t="shared" si="3"/>
        <v>5.1916948041379912E-4</v>
      </c>
      <c r="H26" s="70">
        <f t="shared" si="1"/>
        <v>0.37226277372269312</v>
      </c>
      <c r="J26" s="52">
        <f>J15-SUM(J16:J25)</f>
        <v>2.5100000000002183</v>
      </c>
      <c r="K26" s="86">
        <f t="shared" si="0"/>
        <v>-0.25099601593609544</v>
      </c>
      <c r="L26" s="27"/>
      <c r="M26" s="27"/>
      <c r="N26" s="27"/>
      <c r="O26" s="27"/>
      <c r="P26" s="57"/>
    </row>
    <row r="27" spans="2:16" x14ac:dyDescent="0.2">
      <c r="B27" s="56"/>
      <c r="C27" s="63" t="s">
        <v>28</v>
      </c>
      <c r="D27" s="65">
        <f>+SUM(D28:D31)</f>
        <v>12395.210000000001</v>
      </c>
      <c r="E27" s="71">
        <f>+D27/D32</f>
        <v>0.81506252104199983</v>
      </c>
      <c r="F27" s="65">
        <f>+SUM(F28:F31)</f>
        <v>16726.98</v>
      </c>
      <c r="G27" s="65"/>
      <c r="H27" s="71">
        <f t="shared" ref="H27:H32" si="4">+IFERROR(D27/F27-1, "-")</f>
        <v>-0.25896904282781463</v>
      </c>
      <c r="J27" s="84">
        <f>+SUM(J28:J31)</f>
        <v>9692.7699999999986</v>
      </c>
      <c r="K27" s="85">
        <f>+IFERROR(D27/J27-1, "-")</f>
        <v>0.27880987581465377</v>
      </c>
      <c r="L27" s="27"/>
      <c r="M27" s="27"/>
      <c r="N27" s="27"/>
      <c r="O27" s="27"/>
      <c r="P27" s="57"/>
    </row>
    <row r="28" spans="2:16" x14ac:dyDescent="0.2">
      <c r="B28" s="56"/>
      <c r="C28" s="68" t="s">
        <v>29</v>
      </c>
      <c r="D28" s="52">
        <v>10266.75</v>
      </c>
      <c r="E28" s="70">
        <f>+D28/D$27</f>
        <v>0.82828366764258121</v>
      </c>
      <c r="F28" s="52">
        <v>14953.82</v>
      </c>
      <c r="G28" s="70">
        <f t="shared" ref="G28:G31" si="5">+F28/F$27</f>
        <v>0.89399401446047044</v>
      </c>
      <c r="H28" s="70">
        <f t="shared" si="4"/>
        <v>-0.31343629921986482</v>
      </c>
      <c r="J28" s="86">
        <v>8781.83</v>
      </c>
      <c r="K28" s="87">
        <f t="shared" ref="K28:K32" si="6">+IFERROR(D28/J28-1, "-")</f>
        <v>0.16909004159725249</v>
      </c>
      <c r="L28" s="27"/>
      <c r="M28" s="27"/>
      <c r="N28" s="27"/>
      <c r="O28" s="27"/>
      <c r="P28" s="57"/>
    </row>
    <row r="29" spans="2:16" x14ac:dyDescent="0.2">
      <c r="B29" s="56"/>
      <c r="C29" s="68" t="s">
        <v>30</v>
      </c>
      <c r="D29" s="52">
        <v>1003.04</v>
      </c>
      <c r="E29" s="70">
        <f t="shared" ref="E29:E31" si="7">+D29/D$27</f>
        <v>8.0921581804584183E-2</v>
      </c>
      <c r="F29" s="52">
        <v>833.94</v>
      </c>
      <c r="G29" s="70">
        <f t="shared" si="5"/>
        <v>4.985598117532275E-2</v>
      </c>
      <c r="H29" s="70">
        <f t="shared" si="4"/>
        <v>0.20277238170611778</v>
      </c>
      <c r="J29" s="86">
        <v>514.38</v>
      </c>
      <c r="K29" s="87">
        <f t="shared" si="6"/>
        <v>0.94999805591197162</v>
      </c>
      <c r="L29" s="27"/>
      <c r="M29" s="27"/>
      <c r="N29" s="27"/>
      <c r="O29" s="27"/>
      <c r="P29" s="57"/>
    </row>
    <row r="30" spans="2:16" x14ac:dyDescent="0.2">
      <c r="B30" s="56"/>
      <c r="C30" s="68" t="s">
        <v>32</v>
      </c>
      <c r="D30" s="52">
        <v>966.78</v>
      </c>
      <c r="E30" s="70">
        <f t="shared" si="7"/>
        <v>7.7996258232010576E-2</v>
      </c>
      <c r="F30" s="52">
        <v>824.71</v>
      </c>
      <c r="G30" s="70">
        <f t="shared" si="5"/>
        <v>4.9304178040507018E-2</v>
      </c>
      <c r="H30" s="70">
        <f t="shared" si="4"/>
        <v>0.17226661493130901</v>
      </c>
      <c r="J30" s="86">
        <v>308.51</v>
      </c>
      <c r="K30" s="87">
        <f t="shared" si="6"/>
        <v>2.133707173187255</v>
      </c>
      <c r="L30" s="27"/>
      <c r="M30" s="27"/>
      <c r="N30" s="27"/>
      <c r="O30" s="27"/>
      <c r="P30" s="57"/>
    </row>
    <row r="31" spans="2:16" x14ac:dyDescent="0.2">
      <c r="B31" s="56"/>
      <c r="C31" s="68" t="s">
        <v>31</v>
      </c>
      <c r="D31" s="52">
        <v>158.63999999999999</v>
      </c>
      <c r="E31" s="70">
        <f t="shared" si="7"/>
        <v>1.279849232082393E-2</v>
      </c>
      <c r="F31" s="52">
        <v>114.51</v>
      </c>
      <c r="G31" s="70">
        <f t="shared" si="5"/>
        <v>6.8458263236997954E-3</v>
      </c>
      <c r="H31" s="70">
        <f t="shared" si="4"/>
        <v>0.38538118941577126</v>
      </c>
      <c r="J31" s="86">
        <v>88.05</v>
      </c>
      <c r="K31" s="87">
        <f t="shared" si="6"/>
        <v>0.80170357751277677</v>
      </c>
      <c r="L31" s="27"/>
      <c r="M31" s="27"/>
      <c r="N31" s="27"/>
      <c r="O31" s="27"/>
      <c r="P31" s="57"/>
    </row>
    <row r="32" spans="2:16" x14ac:dyDescent="0.2">
      <c r="B32" s="56"/>
      <c r="C32" s="63" t="s">
        <v>33</v>
      </c>
      <c r="D32" s="65">
        <f>+D27+D15</f>
        <v>15207.68</v>
      </c>
      <c r="E32" s="65"/>
      <c r="F32" s="65">
        <f>+F27+F15</f>
        <v>19365.809999999998</v>
      </c>
      <c r="G32" s="65"/>
      <c r="H32" s="71">
        <f t="shared" si="4"/>
        <v>-0.21471500546581823</v>
      </c>
      <c r="J32" s="84">
        <f>+J27+J15</f>
        <v>11834.14</v>
      </c>
      <c r="K32" s="85">
        <f t="shared" si="6"/>
        <v>0.28506845448845475</v>
      </c>
      <c r="L32" s="27"/>
      <c r="M32" s="27"/>
      <c r="N32" s="27"/>
      <c r="O32" s="27"/>
      <c r="P32" s="57"/>
    </row>
    <row r="33" spans="2:16" x14ac:dyDescent="0.2">
      <c r="B33" s="56"/>
      <c r="C33" s="67"/>
      <c r="D33" s="80"/>
      <c r="E33" s="66"/>
      <c r="F33" s="66"/>
      <c r="G33" s="66"/>
      <c r="H33" s="66"/>
      <c r="P33" s="57"/>
    </row>
    <row r="34" spans="2:16" x14ac:dyDescent="0.2">
      <c r="B34" s="56"/>
      <c r="C34" s="67" t="s">
        <v>34</v>
      </c>
      <c r="D34" s="66"/>
      <c r="E34" s="66"/>
      <c r="F34" s="66"/>
      <c r="G34" s="66"/>
      <c r="H34" s="66"/>
      <c r="J34" s="67" t="s">
        <v>34</v>
      </c>
      <c r="P34" s="57"/>
    </row>
    <row r="35" spans="2:16" x14ac:dyDescent="0.2">
      <c r="B35" s="56"/>
      <c r="C35" s="67" t="s">
        <v>35</v>
      </c>
      <c r="D35" s="66"/>
      <c r="E35" s="66"/>
      <c r="F35" s="66"/>
      <c r="G35" s="66"/>
      <c r="H35" s="66"/>
      <c r="J35" s="67" t="s">
        <v>35</v>
      </c>
      <c r="P35" s="57"/>
    </row>
    <row r="36" spans="2:16" x14ac:dyDescent="0.2">
      <c r="B36" s="56"/>
      <c r="C36" s="67"/>
      <c r="D36" s="66"/>
      <c r="E36" s="66"/>
      <c r="F36" s="66"/>
      <c r="G36" s="66"/>
      <c r="H36" s="66"/>
      <c r="P36" s="57"/>
    </row>
    <row r="37" spans="2:16" x14ac:dyDescent="0.2">
      <c r="B37" s="56"/>
      <c r="C37" s="66"/>
      <c r="D37" s="66"/>
      <c r="E37" s="66"/>
      <c r="F37" s="66"/>
      <c r="G37" s="66"/>
      <c r="H37" s="66"/>
      <c r="P37" s="57"/>
    </row>
    <row r="38" spans="2:16" x14ac:dyDescent="0.2">
      <c r="B38" s="56"/>
      <c r="C38" s="61" t="s">
        <v>36</v>
      </c>
      <c r="D38" s="61"/>
      <c r="E38" s="61"/>
      <c r="F38" s="61"/>
      <c r="G38" s="61"/>
      <c r="H38" s="61"/>
      <c r="P38" s="57"/>
    </row>
    <row r="39" spans="2:16" x14ac:dyDescent="0.2">
      <c r="B39" s="56"/>
      <c r="C39" s="66"/>
      <c r="D39" s="66"/>
      <c r="E39" s="66"/>
      <c r="F39" s="66"/>
      <c r="G39" s="66"/>
      <c r="H39" s="66"/>
      <c r="P39" s="57"/>
    </row>
    <row r="40" spans="2:16" x14ac:dyDescent="0.2">
      <c r="B40" s="56"/>
      <c r="C40" s="97" t="s">
        <v>136</v>
      </c>
      <c r="D40" s="97"/>
      <c r="E40" s="97"/>
      <c r="F40" s="97"/>
      <c r="G40" s="97"/>
      <c r="H40" s="97"/>
      <c r="P40" s="57"/>
    </row>
    <row r="41" spans="2:16" x14ac:dyDescent="0.2">
      <c r="B41" s="56"/>
      <c r="C41" s="94" t="s">
        <v>132</v>
      </c>
      <c r="D41" s="94"/>
      <c r="E41" s="94"/>
      <c r="F41" s="94"/>
      <c r="G41" s="94"/>
      <c r="H41" s="94"/>
      <c r="P41" s="57"/>
    </row>
    <row r="42" spans="2:16" x14ac:dyDescent="0.2">
      <c r="B42" s="56"/>
      <c r="C42" s="67"/>
      <c r="D42" s="67"/>
      <c r="E42" s="67"/>
      <c r="F42" s="67"/>
      <c r="G42" s="67"/>
      <c r="H42" s="67"/>
      <c r="P42" s="57"/>
    </row>
    <row r="43" spans="2:16" x14ac:dyDescent="0.2">
      <c r="B43" s="56"/>
      <c r="C43" s="64" t="s">
        <v>37</v>
      </c>
      <c r="D43" s="64" t="s">
        <v>133</v>
      </c>
      <c r="E43" s="64" t="s">
        <v>14</v>
      </c>
      <c r="F43" s="64" t="s">
        <v>13</v>
      </c>
      <c r="G43" s="64" t="s">
        <v>14</v>
      </c>
      <c r="H43" s="64" t="s">
        <v>134</v>
      </c>
      <c r="J43" s="64" t="s">
        <v>15</v>
      </c>
      <c r="K43" s="64" t="s">
        <v>137</v>
      </c>
      <c r="P43" s="57"/>
    </row>
    <row r="44" spans="2:16" x14ac:dyDescent="0.2">
      <c r="B44" s="56"/>
      <c r="C44" s="62" t="s">
        <v>38</v>
      </c>
      <c r="D44" s="52">
        <v>7663.11</v>
      </c>
      <c r="E44" s="70">
        <f>+D44/D$55</f>
        <v>0.50389737290632097</v>
      </c>
      <c r="F44" s="52">
        <v>10354.81</v>
      </c>
      <c r="G44" s="70">
        <f>+F44/F$55</f>
        <v>0.53469542456525188</v>
      </c>
      <c r="H44" s="70">
        <f t="shared" ref="H44:H55" si="8">+IFERROR(D44/F44-1, "-")</f>
        <v>-0.2599468266438496</v>
      </c>
      <c r="J44" s="52">
        <v>5686.52</v>
      </c>
      <c r="K44" s="70">
        <f t="shared" ref="K44:K55" si="9">+IFERROR(D44/J44-1, "-")</f>
        <v>0.34759220050224027</v>
      </c>
      <c r="P44" s="57"/>
    </row>
    <row r="45" spans="2:16" x14ac:dyDescent="0.2">
      <c r="B45" s="56"/>
      <c r="C45" s="62" t="s">
        <v>39</v>
      </c>
      <c r="D45" s="52">
        <v>1975.42</v>
      </c>
      <c r="E45" s="70">
        <f t="shared" ref="E45:E54" si="10">+D45/D$55</f>
        <v>0.12989621033583032</v>
      </c>
      <c r="F45" s="52">
        <v>1746.62</v>
      </c>
      <c r="G45" s="70">
        <f t="shared" ref="G45:G54" si="11">+F45/F$55</f>
        <v>9.0190908616783916E-2</v>
      </c>
      <c r="H45" s="70">
        <f t="shared" si="8"/>
        <v>0.13099586630177162</v>
      </c>
      <c r="J45" s="52">
        <v>1365.89</v>
      </c>
      <c r="K45" s="70">
        <f t="shared" si="9"/>
        <v>0.44625116224586159</v>
      </c>
      <c r="P45" s="57"/>
    </row>
    <row r="46" spans="2:16" x14ac:dyDescent="0.2">
      <c r="B46" s="56"/>
      <c r="C46" s="62" t="s">
        <v>41</v>
      </c>
      <c r="D46" s="52">
        <v>1178.96</v>
      </c>
      <c r="E46" s="70">
        <f t="shared" si="10"/>
        <v>7.7523987879808104E-2</v>
      </c>
      <c r="F46" s="52">
        <v>1348.55</v>
      </c>
      <c r="G46" s="70">
        <f t="shared" si="11"/>
        <v>6.9635610387585131E-2</v>
      </c>
      <c r="H46" s="70">
        <f t="shared" si="8"/>
        <v>-0.12575729487227016</v>
      </c>
      <c r="J46" s="52">
        <v>558.08000000000004</v>
      </c>
      <c r="K46" s="70">
        <f t="shared" si="9"/>
        <v>1.1125286697247705</v>
      </c>
      <c r="P46" s="57"/>
    </row>
    <row r="47" spans="2:16" x14ac:dyDescent="0.2">
      <c r="B47" s="56"/>
      <c r="C47" s="62" t="s">
        <v>59</v>
      </c>
      <c r="D47" s="52">
        <v>662.97</v>
      </c>
      <c r="E47" s="70">
        <f t="shared" si="10"/>
        <v>4.3594420713744635E-2</v>
      </c>
      <c r="F47" s="52">
        <v>1055.43</v>
      </c>
      <c r="G47" s="70">
        <f t="shared" si="11"/>
        <v>5.4499656869503532E-2</v>
      </c>
      <c r="H47" s="70">
        <f t="shared" si="8"/>
        <v>-0.37184844091981473</v>
      </c>
      <c r="J47" s="52">
        <v>825.3</v>
      </c>
      <c r="K47" s="70">
        <f t="shared" si="9"/>
        <v>-0.19669211195928749</v>
      </c>
      <c r="P47" s="57"/>
    </row>
    <row r="48" spans="2:16" x14ac:dyDescent="0.2">
      <c r="B48" s="56"/>
      <c r="C48" s="62" t="s">
        <v>43</v>
      </c>
      <c r="D48" s="52">
        <v>406.32</v>
      </c>
      <c r="E48" s="70">
        <f t="shared" si="10"/>
        <v>2.6718079286255365E-2</v>
      </c>
      <c r="F48" s="52">
        <v>415.92</v>
      </c>
      <c r="G48" s="70">
        <f t="shared" si="11"/>
        <v>2.1477025747954775E-2</v>
      </c>
      <c r="H48" s="70">
        <f t="shared" si="8"/>
        <v>-2.3081361800346256E-2</v>
      </c>
      <c r="J48" s="52">
        <v>312.54000000000002</v>
      </c>
      <c r="K48" s="70">
        <f t="shared" si="9"/>
        <v>0.30005759262814347</v>
      </c>
      <c r="P48" s="57"/>
    </row>
    <row r="49" spans="2:16" x14ac:dyDescent="0.2">
      <c r="B49" s="56"/>
      <c r="C49" s="62" t="s">
        <v>42</v>
      </c>
      <c r="D49" s="52">
        <v>362.79</v>
      </c>
      <c r="E49" s="70">
        <f t="shared" si="10"/>
        <v>2.3855709746654324E-2</v>
      </c>
      <c r="F49" s="52">
        <v>520.29999999999995</v>
      </c>
      <c r="G49" s="70">
        <f t="shared" si="11"/>
        <v>2.686693714334696E-2</v>
      </c>
      <c r="H49" s="70">
        <f t="shared" si="8"/>
        <v>-0.30272919469536796</v>
      </c>
      <c r="J49" s="52">
        <v>474.7</v>
      </c>
      <c r="K49" s="70">
        <f t="shared" si="9"/>
        <v>-0.23574889403833998</v>
      </c>
      <c r="P49" s="57"/>
    </row>
    <row r="50" spans="2:16" x14ac:dyDescent="0.2">
      <c r="B50" s="56"/>
      <c r="C50" s="62" t="s">
        <v>44</v>
      </c>
      <c r="D50" s="52">
        <v>329.07</v>
      </c>
      <c r="E50" s="70">
        <f t="shared" si="10"/>
        <v>2.1638409014392727E-2</v>
      </c>
      <c r="F50" s="52">
        <v>495.84</v>
      </c>
      <c r="G50" s="70">
        <f t="shared" si="11"/>
        <v>2.5603886436973203E-2</v>
      </c>
      <c r="H50" s="70">
        <f t="shared" si="8"/>
        <v>-0.33633833494675702</v>
      </c>
      <c r="J50" s="52">
        <v>285.27</v>
      </c>
      <c r="K50" s="70">
        <f t="shared" si="9"/>
        <v>0.15353875276054274</v>
      </c>
      <c r="P50" s="57"/>
    </row>
    <row r="51" spans="2:16" x14ac:dyDescent="0.2">
      <c r="B51" s="56"/>
      <c r="C51" s="62" t="s">
        <v>46</v>
      </c>
      <c r="D51" s="52">
        <v>327.74</v>
      </c>
      <c r="E51" s="70">
        <f t="shared" si="10"/>
        <v>2.1550953202592375E-2</v>
      </c>
      <c r="F51" s="52">
        <v>416.62</v>
      </c>
      <c r="G51" s="70">
        <f t="shared" si="11"/>
        <v>2.1513171925160893E-2</v>
      </c>
      <c r="H51" s="70">
        <f t="shared" si="8"/>
        <v>-0.21333589362008543</v>
      </c>
      <c r="J51" s="52">
        <v>261.33999999999997</v>
      </c>
      <c r="K51" s="70">
        <f t="shared" si="9"/>
        <v>0.25407515114410373</v>
      </c>
      <c r="P51" s="57"/>
    </row>
    <row r="52" spans="2:16" x14ac:dyDescent="0.2">
      <c r="B52" s="56"/>
      <c r="C52" s="62" t="s">
        <v>60</v>
      </c>
      <c r="D52" s="52">
        <v>263.5</v>
      </c>
      <c r="E52" s="70">
        <f t="shared" si="10"/>
        <v>1.7326771736385825E-2</v>
      </c>
      <c r="F52" s="52">
        <v>240.93</v>
      </c>
      <c r="G52" s="70">
        <f t="shared" si="11"/>
        <v>1.2440997820385517E-2</v>
      </c>
      <c r="H52" s="70">
        <f t="shared" si="8"/>
        <v>9.3678661851990253E-2</v>
      </c>
      <c r="J52" s="52">
        <v>138.72999999999999</v>
      </c>
      <c r="K52" s="70">
        <f t="shared" si="9"/>
        <v>0.89937288257766901</v>
      </c>
      <c r="P52" s="57"/>
    </row>
    <row r="53" spans="2:16" x14ac:dyDescent="0.2">
      <c r="B53" s="56"/>
      <c r="C53" s="62" t="s">
        <v>45</v>
      </c>
      <c r="D53" s="52">
        <v>228.21</v>
      </c>
      <c r="E53" s="70">
        <f t="shared" si="10"/>
        <v>1.5006233692450131E-2</v>
      </c>
      <c r="F53" s="52">
        <v>343.99</v>
      </c>
      <c r="G53" s="70">
        <f t="shared" si="11"/>
        <v>1.7762747853046171E-2</v>
      </c>
      <c r="H53" s="70">
        <f t="shared" si="8"/>
        <v>-0.33657955173115495</v>
      </c>
      <c r="J53" s="52">
        <v>255.5</v>
      </c>
      <c r="K53" s="70">
        <f t="shared" si="9"/>
        <v>-0.10681017612524457</v>
      </c>
      <c r="P53" s="57"/>
    </row>
    <row r="54" spans="2:16" x14ac:dyDescent="0.2">
      <c r="B54" s="56"/>
      <c r="C54" s="63" t="s">
        <v>27</v>
      </c>
      <c r="D54" s="52">
        <f>+D32-SUM(D44:D53)</f>
        <v>1809.5900000000038</v>
      </c>
      <c r="E54" s="70">
        <f t="shared" si="10"/>
        <v>0.11899185148556543</v>
      </c>
      <c r="F54" s="52">
        <f>+F32-SUM(F44:F53)</f>
        <v>2426.7999999999956</v>
      </c>
      <c r="G54" s="70">
        <f t="shared" si="11"/>
        <v>0.12531363263400788</v>
      </c>
      <c r="H54" s="70">
        <f t="shared" si="8"/>
        <v>-0.2543308059996674</v>
      </c>
      <c r="J54" s="52">
        <f>+J32-SUM(J44:J53)</f>
        <v>1670.2699999999968</v>
      </c>
      <c r="K54" s="71">
        <f t="shared" si="9"/>
        <v>8.3411663982474238E-2</v>
      </c>
      <c r="P54" s="57"/>
    </row>
    <row r="55" spans="2:16" x14ac:dyDescent="0.2">
      <c r="B55" s="56"/>
      <c r="C55" s="63" t="s">
        <v>33</v>
      </c>
      <c r="D55" s="65">
        <f>+SUM(D44:D54)</f>
        <v>15207.68</v>
      </c>
      <c r="E55" s="65"/>
      <c r="F55" s="65">
        <f>+SUM(F44:F54)</f>
        <v>19365.809999999998</v>
      </c>
      <c r="G55" s="65"/>
      <c r="H55" s="71">
        <f t="shared" si="8"/>
        <v>-0.21471500546581823</v>
      </c>
      <c r="J55" s="65">
        <f>+SUM(J44:J54)</f>
        <v>11834.14</v>
      </c>
      <c r="K55" s="71">
        <f t="shared" si="9"/>
        <v>0.28506845448845475</v>
      </c>
      <c r="P55" s="57"/>
    </row>
    <row r="56" spans="2:16" x14ac:dyDescent="0.2">
      <c r="B56" s="56"/>
      <c r="C56" s="66"/>
      <c r="D56" s="66"/>
      <c r="E56" s="66"/>
      <c r="F56" s="66"/>
      <c r="G56" s="66"/>
      <c r="H56" s="66"/>
      <c r="P56" s="57"/>
    </row>
    <row r="57" spans="2:16" x14ac:dyDescent="0.2">
      <c r="B57" s="56"/>
      <c r="C57" s="67" t="s">
        <v>34</v>
      </c>
      <c r="D57" s="66"/>
      <c r="E57" s="66"/>
      <c r="F57" s="66"/>
      <c r="G57" s="66"/>
      <c r="H57" s="66"/>
      <c r="P57" s="57"/>
    </row>
    <row r="58" spans="2:16" x14ac:dyDescent="0.2">
      <c r="B58" s="56"/>
      <c r="C58" s="67" t="s">
        <v>35</v>
      </c>
      <c r="D58" s="66"/>
      <c r="E58" s="66"/>
      <c r="F58" s="66"/>
      <c r="G58" s="66"/>
      <c r="H58" s="66"/>
      <c r="P58" s="57"/>
    </row>
    <row r="59" spans="2:16" x14ac:dyDescent="0.2">
      <c r="B59" s="56"/>
      <c r="C59" s="66"/>
      <c r="D59" s="66"/>
      <c r="E59" s="66"/>
      <c r="F59" s="66"/>
      <c r="G59" s="66"/>
      <c r="H59" s="66"/>
      <c r="P59" s="57"/>
    </row>
    <row r="60" spans="2:16" x14ac:dyDescent="0.2">
      <c r="B60" s="56"/>
      <c r="C60" s="66"/>
      <c r="D60" s="66"/>
      <c r="E60" s="66"/>
      <c r="F60" s="66"/>
      <c r="G60" s="66"/>
      <c r="H60" s="66"/>
      <c r="P60" s="57"/>
    </row>
    <row r="61" spans="2:16" x14ac:dyDescent="0.2">
      <c r="B61" s="56"/>
      <c r="C61" s="61" t="s">
        <v>48</v>
      </c>
      <c r="D61" s="61"/>
      <c r="E61" s="61"/>
      <c r="F61" s="61"/>
      <c r="G61" s="61"/>
      <c r="H61" s="61"/>
      <c r="P61" s="57"/>
    </row>
    <row r="62" spans="2:16" x14ac:dyDescent="0.2">
      <c r="B62" s="56"/>
      <c r="C62" s="66"/>
      <c r="D62" s="66"/>
      <c r="E62" s="66"/>
      <c r="F62" s="66"/>
      <c r="G62" s="66"/>
      <c r="H62" s="66"/>
      <c r="P62" s="57"/>
    </row>
    <row r="63" spans="2:16" x14ac:dyDescent="0.2">
      <c r="B63" s="56"/>
      <c r="C63" s="97" t="s">
        <v>230</v>
      </c>
      <c r="D63" s="97"/>
      <c r="E63" s="97"/>
      <c r="F63" s="97"/>
      <c r="G63" s="97"/>
      <c r="H63" s="97"/>
      <c r="P63" s="57"/>
    </row>
    <row r="64" spans="2:16" x14ac:dyDescent="0.2">
      <c r="B64" s="56"/>
      <c r="C64" s="94" t="s">
        <v>132</v>
      </c>
      <c r="D64" s="94"/>
      <c r="E64" s="94"/>
      <c r="F64" s="94"/>
      <c r="G64" s="94"/>
      <c r="H64" s="94"/>
      <c r="P64" s="57"/>
    </row>
    <row r="65" spans="2:16" x14ac:dyDescent="0.2">
      <c r="B65" s="56"/>
      <c r="C65" s="67"/>
      <c r="D65" s="67"/>
      <c r="E65" s="67"/>
      <c r="F65" s="67"/>
      <c r="G65" s="67"/>
      <c r="H65" s="67"/>
      <c r="P65" s="57"/>
    </row>
    <row r="66" spans="2:16" x14ac:dyDescent="0.2">
      <c r="B66" s="56"/>
      <c r="C66" s="64" t="s">
        <v>12</v>
      </c>
      <c r="D66" s="64" t="s">
        <v>133</v>
      </c>
      <c r="E66" s="64" t="s">
        <v>14</v>
      </c>
      <c r="F66" s="64" t="s">
        <v>13</v>
      </c>
      <c r="G66" s="64" t="s">
        <v>14</v>
      </c>
      <c r="H66" s="64" t="s">
        <v>134</v>
      </c>
      <c r="J66" s="64" t="s">
        <v>15</v>
      </c>
      <c r="K66" s="64" t="s">
        <v>137</v>
      </c>
      <c r="P66" s="57"/>
    </row>
    <row r="67" spans="2:16" x14ac:dyDescent="0.2">
      <c r="B67" s="56"/>
      <c r="C67" s="63" t="s">
        <v>16</v>
      </c>
      <c r="D67" s="65">
        <f>+SUM(D68:D78)</f>
        <v>2812.47</v>
      </c>
      <c r="E67" s="65"/>
      <c r="F67" s="65">
        <f>+SUM(F68:F78)</f>
        <v>2638.83</v>
      </c>
      <c r="G67" s="65"/>
      <c r="H67" s="71">
        <f t="shared" ref="H67:H91" si="12">+IFERROR(D67/F67-1, "-")</f>
        <v>6.5801889473743991E-2</v>
      </c>
      <c r="J67" s="65">
        <f>+SUM(J68:J78)</f>
        <v>2141.37</v>
      </c>
      <c r="K67" s="71">
        <f t="shared" ref="K67:K91" si="13">+IFERROR(D67/J67-1, "-")</f>
        <v>0.31339749786351723</v>
      </c>
      <c r="P67" s="57"/>
    </row>
    <row r="68" spans="2:16" x14ac:dyDescent="0.2">
      <c r="B68" s="56"/>
      <c r="C68" s="68" t="s">
        <v>49</v>
      </c>
      <c r="D68" s="52">
        <v>638.6</v>
      </c>
      <c r="E68" s="70">
        <f>+D68/D$67</f>
        <v>0.22706019975324185</v>
      </c>
      <c r="F68" s="52">
        <v>607.44000000000005</v>
      </c>
      <c r="G68" s="70">
        <f>+F68/F$67</f>
        <v>0.23019292641056835</v>
      </c>
      <c r="H68" s="70">
        <f t="shared" si="12"/>
        <v>5.1297247464770157E-2</v>
      </c>
      <c r="J68" s="52">
        <v>466.12</v>
      </c>
      <c r="K68" s="70">
        <f t="shared" si="13"/>
        <v>0.37003346777653823</v>
      </c>
      <c r="P68" s="57"/>
    </row>
    <row r="69" spans="2:16" x14ac:dyDescent="0.2">
      <c r="B69" s="56"/>
      <c r="C69" s="68" t="s">
        <v>50</v>
      </c>
      <c r="D69" s="52">
        <v>196.96</v>
      </c>
      <c r="E69" s="70">
        <f t="shared" ref="E69:E78" si="14">+D69/D$67</f>
        <v>7.0030969219227232E-2</v>
      </c>
      <c r="F69" s="52">
        <v>195.85</v>
      </c>
      <c r="G69" s="70">
        <f t="shared" ref="G69:G78" si="15">+F69/F$67</f>
        <v>7.4218498349647388E-2</v>
      </c>
      <c r="H69" s="70">
        <f t="shared" si="12"/>
        <v>5.6676027572122312E-3</v>
      </c>
      <c r="J69" s="52">
        <v>149.03</v>
      </c>
      <c r="K69" s="70">
        <f t="shared" si="13"/>
        <v>0.32161309803395288</v>
      </c>
      <c r="P69" s="57"/>
    </row>
    <row r="70" spans="2:16" x14ac:dyDescent="0.2">
      <c r="B70" s="56"/>
      <c r="C70" s="68" t="s">
        <v>52</v>
      </c>
      <c r="D70" s="52">
        <v>190.64</v>
      </c>
      <c r="E70" s="70">
        <f t="shared" si="14"/>
        <v>6.7783834138675253E-2</v>
      </c>
      <c r="F70" s="52">
        <v>161.4</v>
      </c>
      <c r="G70" s="70">
        <f t="shared" si="15"/>
        <v>6.1163470174281788E-2</v>
      </c>
      <c r="H70" s="70">
        <f t="shared" si="12"/>
        <v>0.18116480793060696</v>
      </c>
      <c r="J70" s="52">
        <v>79.650000000000006</v>
      </c>
      <c r="K70" s="70">
        <f t="shared" si="13"/>
        <v>1.3934714375392336</v>
      </c>
      <c r="P70" s="57"/>
    </row>
    <row r="71" spans="2:16" x14ac:dyDescent="0.2">
      <c r="B71" s="56"/>
      <c r="C71" s="68" t="s">
        <v>51</v>
      </c>
      <c r="D71" s="52">
        <v>153.55000000000001</v>
      </c>
      <c r="E71" s="70">
        <f t="shared" si="14"/>
        <v>5.4596137914359986E-2</v>
      </c>
      <c r="F71" s="52">
        <v>183.83</v>
      </c>
      <c r="G71" s="70">
        <f t="shared" si="15"/>
        <v>6.9663449331711411E-2</v>
      </c>
      <c r="H71" s="70">
        <f t="shared" si="12"/>
        <v>-0.16471740194745144</v>
      </c>
      <c r="J71" s="52">
        <v>170.75</v>
      </c>
      <c r="K71" s="70">
        <f t="shared" si="13"/>
        <v>-0.10073206442166904</v>
      </c>
      <c r="P71" s="57"/>
    </row>
    <row r="72" spans="2:16" x14ac:dyDescent="0.2">
      <c r="B72" s="56"/>
      <c r="C72" s="68" t="s">
        <v>116</v>
      </c>
      <c r="D72" s="52">
        <v>140.59</v>
      </c>
      <c r="E72" s="70">
        <f t="shared" si="14"/>
        <v>4.9988088761835685E-2</v>
      </c>
      <c r="F72" s="52">
        <v>132.27000000000001</v>
      </c>
      <c r="G72" s="70">
        <f t="shared" si="15"/>
        <v>5.012448698855175E-2</v>
      </c>
      <c r="H72" s="70">
        <f t="shared" si="12"/>
        <v>6.2901640583654661E-2</v>
      </c>
      <c r="J72" s="52">
        <v>59.4</v>
      </c>
      <c r="K72" s="70">
        <f t="shared" si="13"/>
        <v>1.366835016835017</v>
      </c>
      <c r="P72" s="57"/>
    </row>
    <row r="73" spans="2:16" x14ac:dyDescent="0.2">
      <c r="B73" s="56"/>
      <c r="C73" s="68" t="s">
        <v>53</v>
      </c>
      <c r="D73" s="52">
        <v>105.1</v>
      </c>
      <c r="E73" s="70">
        <f t="shared" si="14"/>
        <v>3.7369287494622164E-2</v>
      </c>
      <c r="F73" s="52">
        <v>110.5</v>
      </c>
      <c r="G73" s="70">
        <f t="shared" si="15"/>
        <v>4.1874618675700977E-2</v>
      </c>
      <c r="H73" s="70">
        <f t="shared" si="12"/>
        <v>-4.8868778280543035E-2</v>
      </c>
      <c r="J73" s="52">
        <v>73.040000000000006</v>
      </c>
      <c r="K73" s="70">
        <f t="shared" si="13"/>
        <v>0.43893756845564047</v>
      </c>
      <c r="P73" s="57"/>
    </row>
    <row r="74" spans="2:16" x14ac:dyDescent="0.2">
      <c r="B74" s="56"/>
      <c r="C74" s="68" t="s">
        <v>210</v>
      </c>
      <c r="D74" s="52">
        <v>79.97</v>
      </c>
      <c r="E74" s="70">
        <f t="shared" si="14"/>
        <v>2.8434081074642577E-2</v>
      </c>
      <c r="F74" s="52">
        <v>77.739999999999995</v>
      </c>
      <c r="G74" s="70">
        <f t="shared" si="15"/>
        <v>2.9460025844787272E-2</v>
      </c>
      <c r="H74" s="70">
        <f t="shared" si="12"/>
        <v>2.86853614612812E-2</v>
      </c>
      <c r="J74" s="52">
        <v>72.64</v>
      </c>
      <c r="K74" s="70">
        <f t="shared" si="13"/>
        <v>0.10090859030836996</v>
      </c>
      <c r="P74" s="57"/>
    </row>
    <row r="75" spans="2:16" x14ac:dyDescent="0.2">
      <c r="B75" s="56"/>
      <c r="C75" s="68" t="s">
        <v>229</v>
      </c>
      <c r="D75" s="52">
        <v>79.05</v>
      </c>
      <c r="E75" s="70">
        <f t="shared" si="14"/>
        <v>2.8106966474309061E-2</v>
      </c>
      <c r="F75" s="52">
        <v>77.010000000000005</v>
      </c>
      <c r="G75" s="70">
        <f t="shared" si="15"/>
        <v>2.9183388092450066E-2</v>
      </c>
      <c r="H75" s="70">
        <f t="shared" si="12"/>
        <v>2.6490066225165476E-2</v>
      </c>
      <c r="J75" s="52">
        <v>73.739999999999995</v>
      </c>
      <c r="K75" s="70">
        <f t="shared" si="13"/>
        <v>7.2009764035801505E-2</v>
      </c>
      <c r="P75" s="57"/>
    </row>
    <row r="76" spans="2:16" x14ac:dyDescent="0.2">
      <c r="B76" s="56"/>
      <c r="C76" s="68" t="s">
        <v>211</v>
      </c>
      <c r="D76" s="52">
        <v>67.14</v>
      </c>
      <c r="E76" s="70">
        <f t="shared" si="14"/>
        <v>2.3872254637382802E-2</v>
      </c>
      <c r="F76" s="52">
        <v>61.16</v>
      </c>
      <c r="G76" s="70">
        <f t="shared" si="15"/>
        <v>2.3176938264306529E-2</v>
      </c>
      <c r="H76" s="70">
        <f t="shared" si="12"/>
        <v>9.777632439502959E-2</v>
      </c>
      <c r="J76" s="52">
        <v>51.73</v>
      </c>
      <c r="K76" s="70">
        <f t="shared" si="13"/>
        <v>0.29789290547071334</v>
      </c>
      <c r="P76" s="57"/>
    </row>
    <row r="77" spans="2:16" x14ac:dyDescent="0.2">
      <c r="B77" s="56"/>
      <c r="C77" s="68" t="s">
        <v>54</v>
      </c>
      <c r="D77" s="52">
        <v>56.65</v>
      </c>
      <c r="E77" s="70">
        <f t="shared" si="14"/>
        <v>2.0142437074884355E-2</v>
      </c>
      <c r="F77" s="52">
        <v>72.69</v>
      </c>
      <c r="G77" s="70">
        <f t="shared" si="15"/>
        <v>2.754629892793397E-2</v>
      </c>
      <c r="H77" s="70">
        <f t="shared" si="12"/>
        <v>-0.22066308983353966</v>
      </c>
      <c r="J77" s="52">
        <v>95.51</v>
      </c>
      <c r="K77" s="70">
        <f t="shared" si="13"/>
        <v>-0.40686839074442471</v>
      </c>
      <c r="P77" s="57"/>
    </row>
    <row r="78" spans="2:16" x14ac:dyDescent="0.2">
      <c r="B78" s="56"/>
      <c r="C78" s="68" t="s">
        <v>27</v>
      </c>
      <c r="D78" s="52">
        <f>+D15-SUM(D68:D77)</f>
        <v>1104.2199999999998</v>
      </c>
      <c r="E78" s="70">
        <f t="shared" si="14"/>
        <v>0.39261574345681904</v>
      </c>
      <c r="F78" s="52">
        <f>+F15-SUM(F68:F77)</f>
        <v>958.93999999999983</v>
      </c>
      <c r="G78" s="70">
        <f t="shared" si="15"/>
        <v>0.36339589894006052</v>
      </c>
      <c r="H78" s="70">
        <f t="shared" si="12"/>
        <v>0.15150061526268588</v>
      </c>
      <c r="J78" s="52">
        <f>+J15-SUM(J68:J77)</f>
        <v>849.76</v>
      </c>
      <c r="K78" s="70">
        <f t="shared" si="13"/>
        <v>0.29944925626059105</v>
      </c>
      <c r="P78" s="57"/>
    </row>
    <row r="79" spans="2:16" x14ac:dyDescent="0.2">
      <c r="B79" s="56"/>
      <c r="C79" s="63" t="s">
        <v>28</v>
      </c>
      <c r="D79" s="65">
        <f>+SUM(D80:D90)</f>
        <v>12395.210000000001</v>
      </c>
      <c r="E79" s="65"/>
      <c r="F79" s="65">
        <f>+SUM(F80:F90)</f>
        <v>16726.98</v>
      </c>
      <c r="G79" s="65"/>
      <c r="H79" s="71">
        <f t="shared" si="12"/>
        <v>-0.25896904282781463</v>
      </c>
      <c r="J79" s="65">
        <f>+SUM(J80:J90)</f>
        <v>9692.7699999999986</v>
      </c>
      <c r="K79" s="71">
        <f t="shared" si="13"/>
        <v>0.27880987581465377</v>
      </c>
      <c r="P79" s="57"/>
    </row>
    <row r="80" spans="2:16" x14ac:dyDescent="0.2">
      <c r="B80" s="56"/>
      <c r="C80" s="68" t="s">
        <v>158</v>
      </c>
      <c r="D80" s="52">
        <v>5781.33</v>
      </c>
      <c r="E80" s="70">
        <f>+D80/D$79</f>
        <v>0.46641646248833213</v>
      </c>
      <c r="F80" s="52">
        <v>9112.4599999999991</v>
      </c>
      <c r="G80" s="70">
        <f>+F80/F$79</f>
        <v>0.54477616401765283</v>
      </c>
      <c r="H80" s="70">
        <f t="shared" si="12"/>
        <v>-0.36555770889529282</v>
      </c>
      <c r="J80" s="52">
        <v>5386.44</v>
      </c>
      <c r="K80" s="70">
        <f t="shared" si="13"/>
        <v>7.3311872034219405E-2</v>
      </c>
      <c r="P80" s="57"/>
    </row>
    <row r="81" spans="2:16" x14ac:dyDescent="0.2">
      <c r="B81" s="56"/>
      <c r="C81" s="68" t="s">
        <v>175</v>
      </c>
      <c r="D81" s="52">
        <v>1529.04</v>
      </c>
      <c r="E81" s="70">
        <f t="shared" ref="E81:E90" si="16">+D81/D$79</f>
        <v>0.12335732916182944</v>
      </c>
      <c r="F81" s="52">
        <v>2216.02</v>
      </c>
      <c r="G81" s="70">
        <f t="shared" ref="G81:G90" si="17">+F81/F$79</f>
        <v>0.13248177495280081</v>
      </c>
      <c r="H81" s="70">
        <f t="shared" si="12"/>
        <v>-0.31000622738061934</v>
      </c>
      <c r="J81" s="52">
        <v>1145.18</v>
      </c>
      <c r="K81" s="70">
        <f t="shared" si="13"/>
        <v>0.33519621369566344</v>
      </c>
      <c r="P81" s="57"/>
    </row>
    <row r="82" spans="2:16" x14ac:dyDescent="0.2">
      <c r="B82" s="56"/>
      <c r="C82" s="68" t="s">
        <v>227</v>
      </c>
      <c r="D82" s="52">
        <v>966.67</v>
      </c>
      <c r="E82" s="70">
        <f t="shared" si="16"/>
        <v>7.7987383836175414E-2</v>
      </c>
      <c r="F82" s="52">
        <v>824.64</v>
      </c>
      <c r="G82" s="70">
        <f t="shared" si="17"/>
        <v>4.929999318466334E-2</v>
      </c>
      <c r="H82" s="70">
        <f t="shared" si="12"/>
        <v>0.17223273185875043</v>
      </c>
      <c r="J82" s="52">
        <v>291.5</v>
      </c>
      <c r="K82" s="70">
        <f t="shared" si="13"/>
        <v>2.3161921097770155</v>
      </c>
      <c r="P82" s="57"/>
    </row>
    <row r="83" spans="2:16" x14ac:dyDescent="0.2">
      <c r="B83" s="56"/>
      <c r="C83" s="68" t="s">
        <v>205</v>
      </c>
      <c r="D83" s="52">
        <v>854.11</v>
      </c>
      <c r="E83" s="70">
        <f t="shared" si="16"/>
        <v>6.890645660702803E-2</v>
      </c>
      <c r="F83" s="52">
        <v>958.57</v>
      </c>
      <c r="G83" s="70">
        <f t="shared" si="17"/>
        <v>5.7306818086707824E-2</v>
      </c>
      <c r="H83" s="70">
        <f t="shared" si="12"/>
        <v>-0.10897482708618045</v>
      </c>
      <c r="J83" s="52">
        <v>922.05</v>
      </c>
      <c r="K83" s="70">
        <f t="shared" si="13"/>
        <v>-7.3683639715850457E-2</v>
      </c>
      <c r="P83" s="57"/>
    </row>
    <row r="84" spans="2:16" x14ac:dyDescent="0.2">
      <c r="B84" s="56"/>
      <c r="C84" s="68" t="s">
        <v>228</v>
      </c>
      <c r="D84" s="52">
        <v>754.09</v>
      </c>
      <c r="E84" s="70">
        <f t="shared" si="16"/>
        <v>6.0837210503089496E-2</v>
      </c>
      <c r="F84" s="52">
        <v>600.14</v>
      </c>
      <c r="G84" s="70">
        <f t="shared" si="17"/>
        <v>3.5878562657455204E-2</v>
      </c>
      <c r="H84" s="70">
        <f t="shared" si="12"/>
        <v>0.25652347785516727</v>
      </c>
      <c r="J84" s="52">
        <v>368.48</v>
      </c>
      <c r="K84" s="70">
        <f t="shared" si="13"/>
        <v>1.0464882761615284</v>
      </c>
      <c r="P84" s="57"/>
    </row>
    <row r="85" spans="2:16" x14ac:dyDescent="0.2">
      <c r="B85" s="56"/>
      <c r="C85" s="68" t="s">
        <v>56</v>
      </c>
      <c r="D85" s="52">
        <v>751.56</v>
      </c>
      <c r="E85" s="70">
        <f t="shared" si="16"/>
        <v>6.0633099398880688E-2</v>
      </c>
      <c r="F85" s="52">
        <v>883.82</v>
      </c>
      <c r="G85" s="70">
        <f t="shared" si="17"/>
        <v>5.2837989882214248E-2</v>
      </c>
      <c r="H85" s="70">
        <f t="shared" si="12"/>
        <v>-0.14964585549093723</v>
      </c>
      <c r="J85" s="52">
        <v>289.76</v>
      </c>
      <c r="K85" s="70">
        <f t="shared" si="13"/>
        <v>1.5937327443401434</v>
      </c>
      <c r="P85" s="57"/>
    </row>
    <row r="86" spans="2:16" x14ac:dyDescent="0.2">
      <c r="B86" s="56"/>
      <c r="C86" s="68" t="s">
        <v>159</v>
      </c>
      <c r="D86" s="52">
        <v>737.89</v>
      </c>
      <c r="E86" s="70">
        <f t="shared" si="16"/>
        <v>5.9530254025546958E-2</v>
      </c>
      <c r="F86" s="52">
        <v>1193.6600000000001</v>
      </c>
      <c r="G86" s="70">
        <f t="shared" si="17"/>
        <v>7.1361357519408766E-2</v>
      </c>
      <c r="H86" s="70">
        <f t="shared" si="12"/>
        <v>-0.38182564549369169</v>
      </c>
      <c r="J86" s="52">
        <v>682.71</v>
      </c>
      <c r="K86" s="70">
        <f t="shared" si="13"/>
        <v>8.0824947635159905E-2</v>
      </c>
      <c r="P86" s="57"/>
    </row>
    <row r="87" spans="2:16" x14ac:dyDescent="0.2">
      <c r="B87" s="56"/>
      <c r="C87" s="68" t="s">
        <v>163</v>
      </c>
      <c r="D87" s="52">
        <v>242.38</v>
      </c>
      <c r="E87" s="70">
        <f t="shared" si="16"/>
        <v>1.9554327841157994E-2</v>
      </c>
      <c r="F87" s="52">
        <v>130.16999999999999</v>
      </c>
      <c r="G87" s="70">
        <f t="shared" si="17"/>
        <v>7.7820383595843361E-3</v>
      </c>
      <c r="H87" s="70">
        <f t="shared" si="12"/>
        <v>0.86202658062533621</v>
      </c>
      <c r="J87" s="52">
        <v>56.42</v>
      </c>
      <c r="K87" s="70">
        <f t="shared" si="13"/>
        <v>3.2959943282523927</v>
      </c>
      <c r="P87" s="57"/>
    </row>
    <row r="88" spans="2:16" x14ac:dyDescent="0.2">
      <c r="B88" s="56"/>
      <c r="C88" s="68" t="s">
        <v>208</v>
      </c>
      <c r="D88" s="52">
        <v>220.51</v>
      </c>
      <c r="E88" s="70">
        <f t="shared" si="16"/>
        <v>1.7789936596475573E-2</v>
      </c>
      <c r="F88" s="52">
        <v>225.38</v>
      </c>
      <c r="G88" s="70">
        <f t="shared" si="17"/>
        <v>1.3474040143528598E-2</v>
      </c>
      <c r="H88" s="70">
        <f t="shared" si="12"/>
        <v>-2.1607951016061833E-2</v>
      </c>
      <c r="J88" s="52">
        <v>143.49</v>
      </c>
      <c r="K88" s="70">
        <f t="shared" si="13"/>
        <v>0.53676214370339381</v>
      </c>
      <c r="P88" s="57"/>
    </row>
    <row r="89" spans="2:16" x14ac:dyDescent="0.2">
      <c r="B89" s="56"/>
      <c r="C89" s="68" t="s">
        <v>162</v>
      </c>
      <c r="D89" s="52">
        <v>180.47</v>
      </c>
      <c r="E89" s="70">
        <f t="shared" si="16"/>
        <v>1.4559656512475382E-2</v>
      </c>
      <c r="F89" s="52">
        <v>224.88</v>
      </c>
      <c r="G89" s="70">
        <f t="shared" si="17"/>
        <v>1.3444148316073792E-2</v>
      </c>
      <c r="H89" s="70">
        <f t="shared" si="12"/>
        <v>-0.19748310209889719</v>
      </c>
      <c r="J89" s="52">
        <v>113.43</v>
      </c>
      <c r="K89" s="70">
        <f t="shared" si="13"/>
        <v>0.59102530194833802</v>
      </c>
      <c r="P89" s="57"/>
    </row>
    <row r="90" spans="2:16" x14ac:dyDescent="0.2">
      <c r="B90" s="56"/>
      <c r="C90" s="68" t="s">
        <v>27</v>
      </c>
      <c r="D90" s="52">
        <f>+D27-SUM(D80:D89)</f>
        <v>377.16000000000349</v>
      </c>
      <c r="E90" s="70">
        <f t="shared" si="16"/>
        <v>3.0427883029009065E-2</v>
      </c>
      <c r="F90" s="52">
        <f>+F27-SUM(F80:F89)</f>
        <v>357.24000000000342</v>
      </c>
      <c r="G90" s="70">
        <f t="shared" si="17"/>
        <v>2.1357112879910385E-2</v>
      </c>
      <c r="H90" s="70">
        <f t="shared" si="12"/>
        <v>5.5760833053409176E-2</v>
      </c>
      <c r="J90" s="52">
        <f>+J27-SUM(J80:J89)</f>
        <v>293.30999999999949</v>
      </c>
      <c r="K90" s="70">
        <f t="shared" si="13"/>
        <v>0.28587501278512195</v>
      </c>
      <c r="P90" s="57"/>
    </row>
    <row r="91" spans="2:16" x14ac:dyDescent="0.2">
      <c r="B91" s="56"/>
      <c r="C91" s="63" t="s">
        <v>33</v>
      </c>
      <c r="D91" s="65">
        <f>+D79+D67</f>
        <v>15207.68</v>
      </c>
      <c r="E91" s="65"/>
      <c r="F91" s="65">
        <f>+F79+F67</f>
        <v>19365.809999999998</v>
      </c>
      <c r="G91" s="65"/>
      <c r="H91" s="71">
        <f t="shared" si="12"/>
        <v>-0.21471500546581823</v>
      </c>
      <c r="J91" s="65">
        <f>+J79+J67</f>
        <v>11834.14</v>
      </c>
      <c r="K91" s="71">
        <f t="shared" si="13"/>
        <v>0.28506845448845475</v>
      </c>
      <c r="P91" s="57"/>
    </row>
    <row r="92" spans="2:16" x14ac:dyDescent="0.2">
      <c r="B92" s="56"/>
      <c r="C92" s="66"/>
      <c r="D92" s="66"/>
      <c r="E92" s="66"/>
      <c r="F92" s="66"/>
      <c r="G92" s="66"/>
      <c r="H92" s="66"/>
      <c r="P92" s="57"/>
    </row>
    <row r="93" spans="2:16" x14ac:dyDescent="0.2">
      <c r="B93" s="56"/>
      <c r="C93" s="67" t="s">
        <v>34</v>
      </c>
      <c r="D93" s="66"/>
      <c r="E93" s="66"/>
      <c r="F93" s="66"/>
      <c r="G93" s="66"/>
      <c r="H93" s="66"/>
      <c r="P93" s="57"/>
    </row>
    <row r="94" spans="2:16" x14ac:dyDescent="0.2">
      <c r="B94" s="56"/>
      <c r="C94" s="67" t="s">
        <v>35</v>
      </c>
      <c r="D94" s="66"/>
      <c r="E94" s="66"/>
      <c r="F94" s="66"/>
      <c r="G94" s="66"/>
      <c r="H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sortState ref="L16:N23">
    <sortCondition descending="1" ref="M16:M23"/>
  </sortState>
  <mergeCells count="9">
    <mergeCell ref="C64:H64"/>
    <mergeCell ref="J10:O10"/>
    <mergeCell ref="J11:O11"/>
    <mergeCell ref="B2:P3"/>
    <mergeCell ref="C11:H11"/>
    <mergeCell ref="C12:H12"/>
    <mergeCell ref="C40:H40"/>
    <mergeCell ref="C41:H41"/>
    <mergeCell ref="C63:H63"/>
  </mergeCells>
  <pageMargins left="0.7" right="0.7" top="0.75" bottom="0.75" header="0.3" footer="0.3"/>
  <ignoredErrors>
    <ignoredError sqref="E26:E2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B34" zoomScale="119" zoomScaleNormal="85" workbookViewId="0">
      <selection activeCell="F71" sqref="F71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65">
        <v>390.82</v>
      </c>
      <c r="H15" s="71">
        <f>1-H27</f>
        <v>9.2783529629620887E-2</v>
      </c>
      <c r="I15" s="65">
        <v>364.06</v>
      </c>
      <c r="J15" s="65"/>
      <c r="K15" s="71">
        <f>+IFERROR(G15/I15-1, "-")</f>
        <v>7.3504367411965088E-2</v>
      </c>
      <c r="L15" s="66"/>
      <c r="M15" s="65">
        <v>261.3</v>
      </c>
      <c r="N15" s="71">
        <f t="shared" ref="N15:N26" si="0">+IFERROR(G15/M15-1, "-")</f>
        <v>0.49567546880979707</v>
      </c>
      <c r="O15" s="66"/>
      <c r="P15" s="57"/>
    </row>
    <row r="16" spans="2:16" x14ac:dyDescent="0.2">
      <c r="B16" s="56"/>
      <c r="F16" s="68" t="s">
        <v>57</v>
      </c>
      <c r="G16" s="52">
        <v>252.4</v>
      </c>
      <c r="H16" s="70">
        <f>+G16/G$15</f>
        <v>0.64582160585435755</v>
      </c>
      <c r="I16" s="52">
        <v>255.67</v>
      </c>
      <c r="J16" s="70">
        <f>+I16/I$15</f>
        <v>0.70227435038180519</v>
      </c>
      <c r="K16" s="70">
        <f t="shared" ref="K16:K26" si="1">+IFERROR(G16/I16-1, "-")</f>
        <v>-1.2789924512066286E-2</v>
      </c>
      <c r="L16" s="66"/>
      <c r="M16" s="52">
        <v>175.47</v>
      </c>
      <c r="N16" s="70">
        <f t="shared" si="0"/>
        <v>0.4384225223684961</v>
      </c>
      <c r="O16" s="66"/>
      <c r="P16" s="57"/>
    </row>
    <row r="17" spans="2:16" x14ac:dyDescent="0.2">
      <c r="B17" s="56"/>
      <c r="F17" s="68" t="s">
        <v>20</v>
      </c>
      <c r="G17" s="52">
        <v>86.29</v>
      </c>
      <c r="H17" s="70">
        <f t="shared" ref="H17:H26" si="2">+G17/G$15</f>
        <v>0.22079218054347272</v>
      </c>
      <c r="I17" s="52">
        <v>64.27</v>
      </c>
      <c r="J17" s="70">
        <f t="shared" ref="J17:J26" si="3">+I17/I$15</f>
        <v>0.1765368345877053</v>
      </c>
      <c r="K17" s="70">
        <f t="shared" si="1"/>
        <v>0.34261708417613201</v>
      </c>
      <c r="L17" s="66"/>
      <c r="M17" s="52">
        <v>56.98</v>
      </c>
      <c r="N17" s="70">
        <f t="shared" si="0"/>
        <v>0.51439101439101464</v>
      </c>
      <c r="O17" s="66"/>
      <c r="P17" s="57"/>
    </row>
    <row r="18" spans="2:16" x14ac:dyDescent="0.2">
      <c r="B18" s="56"/>
      <c r="F18" s="68" t="s">
        <v>22</v>
      </c>
      <c r="G18" s="52">
        <v>25.25</v>
      </c>
      <c r="H18" s="70">
        <f t="shared" si="2"/>
        <v>6.4607747812292102E-2</v>
      </c>
      <c r="I18" s="52">
        <v>14.49</v>
      </c>
      <c r="J18" s="70">
        <f t="shared" si="3"/>
        <v>3.9801131681590947E-2</v>
      </c>
      <c r="K18" s="70">
        <f t="shared" si="1"/>
        <v>0.74258109040717724</v>
      </c>
      <c r="L18" s="66"/>
      <c r="M18" s="52">
        <v>16.57</v>
      </c>
      <c r="N18" s="70">
        <f t="shared" si="0"/>
        <v>0.52383826191913085</v>
      </c>
      <c r="O18" s="66"/>
      <c r="P18" s="57"/>
    </row>
    <row r="19" spans="2:16" x14ac:dyDescent="0.2">
      <c r="B19" s="56"/>
      <c r="F19" s="68" t="s">
        <v>18</v>
      </c>
      <c r="G19" s="52">
        <v>24.06</v>
      </c>
      <c r="H19" s="70">
        <f t="shared" si="2"/>
        <v>6.1562867816386056E-2</v>
      </c>
      <c r="I19" s="52">
        <v>26.19</v>
      </c>
      <c r="J19" s="70">
        <f t="shared" si="3"/>
        <v>7.193869142449047E-2</v>
      </c>
      <c r="K19" s="70">
        <f t="shared" si="1"/>
        <v>-8.1328751431844259E-2</v>
      </c>
      <c r="L19" s="66"/>
      <c r="M19" s="52">
        <v>6.41</v>
      </c>
      <c r="N19" s="70">
        <f t="shared" si="0"/>
        <v>2.7535101404056159</v>
      </c>
      <c r="O19" s="66"/>
      <c r="P19" s="57"/>
    </row>
    <row r="20" spans="2:16" x14ac:dyDescent="0.2">
      <c r="B20" s="56"/>
      <c r="F20" s="68" t="s">
        <v>23</v>
      </c>
      <c r="G20" s="52">
        <v>2.08</v>
      </c>
      <c r="H20" s="70">
        <f t="shared" si="2"/>
        <v>5.3221431861214885E-3</v>
      </c>
      <c r="I20" s="52">
        <v>2.3199999999999998</v>
      </c>
      <c r="J20" s="70">
        <f t="shared" si="3"/>
        <v>6.3725759490193918E-3</v>
      </c>
      <c r="K20" s="70">
        <f t="shared" si="1"/>
        <v>-0.10344827586206884</v>
      </c>
      <c r="M20" s="52">
        <v>3.14</v>
      </c>
      <c r="N20" s="70">
        <f t="shared" si="0"/>
        <v>-0.33757961783439494</v>
      </c>
      <c r="P20" s="57"/>
    </row>
    <row r="21" spans="2:16" x14ac:dyDescent="0.2">
      <c r="B21" s="56"/>
      <c r="F21" s="68" t="s">
        <v>19</v>
      </c>
      <c r="G21" s="52">
        <v>0.45</v>
      </c>
      <c r="H21" s="70">
        <f t="shared" si="2"/>
        <v>1.151425208535899E-3</v>
      </c>
      <c r="I21" s="52">
        <v>0.7</v>
      </c>
      <c r="J21" s="70">
        <f t="shared" si="3"/>
        <v>1.92275998461792E-3</v>
      </c>
      <c r="K21" s="70">
        <f t="shared" si="1"/>
        <v>-0.3571428571428571</v>
      </c>
      <c r="M21" s="52">
        <v>0.21</v>
      </c>
      <c r="N21" s="70">
        <f t="shared" si="0"/>
        <v>1.1428571428571428</v>
      </c>
      <c r="P21" s="57"/>
    </row>
    <row r="22" spans="2:16" x14ac:dyDescent="0.2">
      <c r="B22" s="56"/>
      <c r="F22" s="68" t="s">
        <v>25</v>
      </c>
      <c r="G22" s="52">
        <v>0.21</v>
      </c>
      <c r="H22" s="70">
        <f t="shared" si="2"/>
        <v>5.3733176398341944E-4</v>
      </c>
      <c r="I22" s="52">
        <v>0.34</v>
      </c>
      <c r="J22" s="70">
        <f t="shared" si="3"/>
        <v>9.3391199252870413E-4</v>
      </c>
      <c r="K22" s="70">
        <f t="shared" si="1"/>
        <v>-0.38235294117647067</v>
      </c>
      <c r="M22" s="52">
        <v>0.63</v>
      </c>
      <c r="N22" s="70">
        <f t="shared" si="0"/>
        <v>-0.66666666666666674</v>
      </c>
      <c r="P22" s="57"/>
    </row>
    <row r="23" spans="2:16" x14ac:dyDescent="0.2">
      <c r="B23" s="56"/>
      <c r="F23" s="68" t="s">
        <v>24</v>
      </c>
      <c r="G23" s="52">
        <v>0.05</v>
      </c>
      <c r="H23" s="70">
        <f t="shared" si="2"/>
        <v>1.2793613428176655E-4</v>
      </c>
      <c r="I23" s="52">
        <v>0.09</v>
      </c>
      <c r="J23" s="70">
        <f t="shared" si="3"/>
        <v>2.4721199802230402E-4</v>
      </c>
      <c r="K23" s="70">
        <f t="shared" si="1"/>
        <v>-0.44444444444444442</v>
      </c>
      <c r="M23" s="52">
        <v>1.86</v>
      </c>
      <c r="N23" s="70">
        <f t="shared" si="0"/>
        <v>-0.9731182795698925</v>
      </c>
      <c r="P23" s="57"/>
    </row>
    <row r="24" spans="2:16" x14ac:dyDescent="0.2">
      <c r="B24" s="56"/>
      <c r="F24" s="68" t="s">
        <v>21</v>
      </c>
      <c r="G24" s="52">
        <v>0.01</v>
      </c>
      <c r="H24" s="70">
        <f t="shared" si="2"/>
        <v>2.5587226856353311E-5</v>
      </c>
      <c r="I24" s="52">
        <v>0</v>
      </c>
      <c r="J24" s="70">
        <f t="shared" si="3"/>
        <v>0</v>
      </c>
      <c r="K24" s="70" t="str">
        <f t="shared" si="1"/>
        <v>-</v>
      </c>
      <c r="M24" s="52">
        <v>0.01</v>
      </c>
      <c r="N24" s="70">
        <f t="shared" si="0"/>
        <v>0</v>
      </c>
      <c r="P24" s="57"/>
    </row>
    <row r="25" spans="2:16" x14ac:dyDescent="0.2">
      <c r="B25" s="56"/>
      <c r="F25" s="68"/>
      <c r="G25" s="52"/>
      <c r="H25" s="70">
        <f t="shared" si="2"/>
        <v>0</v>
      </c>
      <c r="I25" s="52"/>
      <c r="J25" s="70">
        <f t="shared" si="3"/>
        <v>0</v>
      </c>
      <c r="K25" s="70" t="str">
        <f t="shared" si="1"/>
        <v>-</v>
      </c>
      <c r="M25" s="52"/>
      <c r="N25" s="70" t="str">
        <f t="shared" si="0"/>
        <v>-</v>
      </c>
      <c r="P25" s="57"/>
    </row>
    <row r="26" spans="2:16" x14ac:dyDescent="0.2">
      <c r="B26" s="56"/>
      <c r="F26" s="68" t="s">
        <v>27</v>
      </c>
      <c r="G26" s="52">
        <f>G15-SUM(G16:G25)</f>
        <v>2.0000000000038654E-2</v>
      </c>
      <c r="H26" s="70">
        <f t="shared" si="2"/>
        <v>5.1174453712805521E-5</v>
      </c>
      <c r="I26" s="52">
        <f>I15-SUM(I16:I25)</f>
        <v>-9.9999999999340616E-3</v>
      </c>
      <c r="J26" s="70">
        <f t="shared" si="3"/>
        <v>-2.7467999780074884E-5</v>
      </c>
      <c r="K26" s="70">
        <f t="shared" si="1"/>
        <v>-3.000000000017053</v>
      </c>
      <c r="M26" s="52">
        <f>M15-SUM(M16:M25)</f>
        <v>2.0000000000038654E-2</v>
      </c>
      <c r="N26" s="52">
        <f t="shared" si="0"/>
        <v>0</v>
      </c>
      <c r="P26" s="57"/>
    </row>
    <row r="27" spans="2:16" x14ac:dyDescent="0.2">
      <c r="B27" s="56"/>
      <c r="F27" s="63" t="s">
        <v>28</v>
      </c>
      <c r="G27" s="65">
        <f>+SUM(G28:G31)</f>
        <v>3821.35</v>
      </c>
      <c r="H27" s="71">
        <f>+G27/G32</f>
        <v>0.90721647037037911</v>
      </c>
      <c r="I27" s="65">
        <f>+SUM(I28:I31)</f>
        <v>6258.0499999999993</v>
      </c>
      <c r="J27" s="65"/>
      <c r="K27" s="71">
        <f t="shared" ref="K27:K32" si="4">+IFERROR(G27/I27-1, "-")</f>
        <v>-0.38937049080783948</v>
      </c>
      <c r="M27" s="65">
        <f>+SUM(M28:M31)</f>
        <v>3647.5299999999997</v>
      </c>
      <c r="N27" s="71">
        <f>+IFERROR(G27/M27-1, "-")</f>
        <v>4.7654165969848172E-2</v>
      </c>
      <c r="P27" s="57"/>
    </row>
    <row r="28" spans="2:16" x14ac:dyDescent="0.2">
      <c r="B28" s="56"/>
      <c r="F28" s="68" t="s">
        <v>29</v>
      </c>
      <c r="G28" s="52">
        <v>2992.48</v>
      </c>
      <c r="H28" s="70">
        <f>+G28/G$27</f>
        <v>0.78309497952294349</v>
      </c>
      <c r="I28" s="52">
        <v>5503.08</v>
      </c>
      <c r="J28" s="70">
        <f t="shared" ref="J28:J31" si="5">+I28/I$27</f>
        <v>0.87936018408290129</v>
      </c>
      <c r="K28" s="70">
        <f t="shared" si="4"/>
        <v>-0.45621724561518273</v>
      </c>
      <c r="M28" s="52">
        <v>3179.69</v>
      </c>
      <c r="N28" s="70">
        <f t="shared" ref="N28:N32" si="6">+IFERROR(G28/M28-1, "-")</f>
        <v>-5.8876808745506604E-2</v>
      </c>
      <c r="P28" s="57"/>
    </row>
    <row r="29" spans="2:16" x14ac:dyDescent="0.2">
      <c r="B29" s="56"/>
      <c r="F29" s="68" t="s">
        <v>30</v>
      </c>
      <c r="G29" s="52">
        <v>828.52</v>
      </c>
      <c r="H29" s="70">
        <f t="shared" ref="H29:H31" si="7">+G29/G$27</f>
        <v>0.21681342980883719</v>
      </c>
      <c r="I29" s="52">
        <v>754.86</v>
      </c>
      <c r="J29" s="70">
        <f t="shared" si="5"/>
        <v>0.12062223855673894</v>
      </c>
      <c r="K29" s="70">
        <f t="shared" si="4"/>
        <v>9.7581008398908375E-2</v>
      </c>
      <c r="M29" s="52">
        <v>467.72</v>
      </c>
      <c r="N29" s="70">
        <f t="shared" si="6"/>
        <v>0.77140169332079012</v>
      </c>
      <c r="P29" s="57"/>
    </row>
    <row r="30" spans="2:16" x14ac:dyDescent="0.2">
      <c r="B30" s="56"/>
      <c r="F30" s="68" t="s">
        <v>31</v>
      </c>
      <c r="G30" s="52">
        <v>0.33</v>
      </c>
      <c r="H30" s="70">
        <f t="shared" si="7"/>
        <v>8.6356915749669628E-5</v>
      </c>
      <c r="I30" s="52">
        <v>7.0000000000000007E-2</v>
      </c>
      <c r="J30" s="70">
        <f t="shared" si="5"/>
        <v>1.1185592956272323E-5</v>
      </c>
      <c r="K30" s="70">
        <f t="shared" si="4"/>
        <v>3.7142857142857144</v>
      </c>
      <c r="M30" s="52">
        <v>0.12</v>
      </c>
      <c r="N30" s="70">
        <f t="shared" si="6"/>
        <v>1.7500000000000004</v>
      </c>
      <c r="P30" s="57"/>
    </row>
    <row r="31" spans="2:16" x14ac:dyDescent="0.2">
      <c r="B31" s="56"/>
      <c r="F31" s="68" t="s">
        <v>32</v>
      </c>
      <c r="G31" s="52">
        <v>0.02</v>
      </c>
      <c r="H31" s="70">
        <f t="shared" si="7"/>
        <v>5.2337524696769471E-6</v>
      </c>
      <c r="I31" s="52">
        <v>0.04</v>
      </c>
      <c r="J31" s="70">
        <f t="shared" si="5"/>
        <v>6.3917674035841842E-6</v>
      </c>
      <c r="K31" s="70">
        <f t="shared" si="4"/>
        <v>-0.5</v>
      </c>
      <c r="M31" s="52">
        <v>0</v>
      </c>
      <c r="N31" s="70" t="str">
        <f t="shared" si="6"/>
        <v>-</v>
      </c>
      <c r="P31" s="57"/>
    </row>
    <row r="32" spans="2:16" x14ac:dyDescent="0.2">
      <c r="B32" s="56"/>
      <c r="F32" s="63" t="s">
        <v>33</v>
      </c>
      <c r="G32" s="65">
        <f>+G27+G15</f>
        <v>4212.17</v>
      </c>
      <c r="H32" s="65"/>
      <c r="I32" s="65">
        <f>+I27+I15</f>
        <v>6622.11</v>
      </c>
      <c r="J32" s="65"/>
      <c r="K32" s="71">
        <f t="shared" si="4"/>
        <v>-0.36392328125023587</v>
      </c>
      <c r="M32" s="65">
        <f>+M27+M15</f>
        <v>3908.83</v>
      </c>
      <c r="N32" s="71">
        <f t="shared" si="6"/>
        <v>7.7603784252576968E-2</v>
      </c>
      <c r="P32" s="57"/>
    </row>
    <row r="33" spans="2:16" x14ac:dyDescent="0.2">
      <c r="B33" s="56"/>
      <c r="F33" s="66"/>
      <c r="G33" s="80">
        <f>+G32/G34</f>
        <v>0.276976501346688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38</v>
      </c>
      <c r="G44" s="52">
        <v>2821.39</v>
      </c>
      <c r="H44" s="70">
        <f>+G44/G$55</f>
        <v>0.66981864454663509</v>
      </c>
      <c r="I44" s="52">
        <v>4710.6400000000003</v>
      </c>
      <c r="J44" s="70">
        <f>+I44/I$55</f>
        <v>0.71135030979551839</v>
      </c>
      <c r="K44" s="70">
        <f t="shared" ref="K44:K55" si="8">+IFERROR(G44/I44-1, "-")</f>
        <v>-0.40106015318512989</v>
      </c>
      <c r="M44" s="52">
        <v>2550.84</v>
      </c>
      <c r="N44" s="70">
        <f t="shared" ref="N44:N55" si="9">+IFERROR(G44/M44-1, "-")</f>
        <v>0.10606310078248726</v>
      </c>
      <c r="P44" s="57"/>
    </row>
    <row r="45" spans="2:16" x14ac:dyDescent="0.2">
      <c r="B45" s="56"/>
      <c r="F45" s="62" t="s">
        <v>39</v>
      </c>
      <c r="G45" s="52">
        <v>137.46</v>
      </c>
      <c r="H45" s="70">
        <f t="shared" ref="H45:H54" si="10">+G45/G$55</f>
        <v>3.2634010498151789E-2</v>
      </c>
      <c r="I45" s="52">
        <v>115.24</v>
      </c>
      <c r="J45" s="70">
        <f t="shared" ref="J45:J54" si="11">+I45/I$55</f>
        <v>1.7402308327708237E-2</v>
      </c>
      <c r="K45" s="70">
        <f t="shared" si="8"/>
        <v>0.19281499479347453</v>
      </c>
      <c r="M45" s="52">
        <v>80.53</v>
      </c>
      <c r="N45" s="70">
        <f t="shared" si="9"/>
        <v>0.70694151247982129</v>
      </c>
      <c r="P45" s="57"/>
    </row>
    <row r="46" spans="2:16" x14ac:dyDescent="0.2">
      <c r="B46" s="56"/>
      <c r="F46" s="62" t="s">
        <v>41</v>
      </c>
      <c r="G46" s="52">
        <v>132.07</v>
      </c>
      <c r="H46" s="70">
        <f t="shared" si="10"/>
        <v>3.1354385031943155E-2</v>
      </c>
      <c r="I46" s="52">
        <v>148.74</v>
      </c>
      <c r="J46" s="70">
        <f t="shared" si="11"/>
        <v>2.2461118888088542E-2</v>
      </c>
      <c r="K46" s="70">
        <f t="shared" si="8"/>
        <v>-0.11207476132849281</v>
      </c>
      <c r="M46" s="52">
        <v>97.6</v>
      </c>
      <c r="N46" s="70">
        <f t="shared" si="9"/>
        <v>0.35317622950819683</v>
      </c>
      <c r="P46" s="57"/>
    </row>
    <row r="47" spans="2:16" x14ac:dyDescent="0.2">
      <c r="B47" s="56"/>
      <c r="F47" s="62" t="s">
        <v>44</v>
      </c>
      <c r="G47" s="52">
        <v>126.61</v>
      </c>
      <c r="H47" s="70">
        <f t="shared" si="10"/>
        <v>3.0058141053186362E-2</v>
      </c>
      <c r="I47" s="52">
        <v>317.12</v>
      </c>
      <c r="J47" s="70">
        <f t="shared" si="11"/>
        <v>4.7888059847994074E-2</v>
      </c>
      <c r="K47" s="70">
        <f t="shared" si="8"/>
        <v>-0.60075050454086787</v>
      </c>
      <c r="M47" s="52">
        <v>206.01</v>
      </c>
      <c r="N47" s="70">
        <f t="shared" si="9"/>
        <v>-0.38541818358332114</v>
      </c>
      <c r="P47" s="57"/>
    </row>
    <row r="48" spans="2:16" x14ac:dyDescent="0.2">
      <c r="B48" s="56"/>
      <c r="F48" s="62" t="s">
        <v>60</v>
      </c>
      <c r="G48" s="52">
        <v>98.68</v>
      </c>
      <c r="H48" s="70">
        <f t="shared" si="10"/>
        <v>2.3427354546468923E-2</v>
      </c>
      <c r="I48" s="52">
        <v>87.66</v>
      </c>
      <c r="J48" s="70">
        <f t="shared" si="11"/>
        <v>1.3237472648445887E-2</v>
      </c>
      <c r="K48" s="70">
        <f t="shared" si="8"/>
        <v>0.12571298197581582</v>
      </c>
      <c r="M48" s="52">
        <v>90.09</v>
      </c>
      <c r="N48" s="70">
        <f t="shared" si="9"/>
        <v>9.5349095349095414E-2</v>
      </c>
      <c r="P48" s="57"/>
    </row>
    <row r="49" spans="2:16" x14ac:dyDescent="0.2">
      <c r="B49" s="56"/>
      <c r="F49" s="62" t="s">
        <v>46</v>
      </c>
      <c r="G49" s="52">
        <v>94.19</v>
      </c>
      <c r="H49" s="70">
        <f t="shared" si="10"/>
        <v>2.2361395670165259E-2</v>
      </c>
      <c r="I49" s="52">
        <v>130.75</v>
      </c>
      <c r="J49" s="70">
        <f t="shared" si="11"/>
        <v>1.9744462112529088E-2</v>
      </c>
      <c r="K49" s="70">
        <f t="shared" si="8"/>
        <v>-0.27961759082217974</v>
      </c>
      <c r="M49" s="52">
        <v>68.38</v>
      </c>
      <c r="N49" s="70">
        <f t="shared" si="9"/>
        <v>0.37744954665106767</v>
      </c>
      <c r="P49" s="57"/>
    </row>
    <row r="50" spans="2:16" x14ac:dyDescent="0.2">
      <c r="B50" s="56"/>
      <c r="F50" s="62" t="s">
        <v>43</v>
      </c>
      <c r="G50" s="52">
        <v>82.47</v>
      </c>
      <c r="H50" s="70">
        <f t="shared" si="10"/>
        <v>1.957898185495837E-2</v>
      </c>
      <c r="I50" s="52">
        <v>80.83</v>
      </c>
      <c r="J50" s="70">
        <f t="shared" si="11"/>
        <v>1.2206079331210143E-2</v>
      </c>
      <c r="K50" s="70">
        <f t="shared" si="8"/>
        <v>2.0289496474081403E-2</v>
      </c>
      <c r="M50" s="52">
        <v>63.59</v>
      </c>
      <c r="N50" s="70">
        <f t="shared" si="9"/>
        <v>0.29690202862085235</v>
      </c>
      <c r="P50" s="57"/>
    </row>
    <row r="51" spans="2:16" x14ac:dyDescent="0.2">
      <c r="B51" s="56"/>
      <c r="F51" s="62" t="s">
        <v>59</v>
      </c>
      <c r="G51" s="52">
        <v>72.17</v>
      </c>
      <c r="H51" s="70">
        <f t="shared" si="10"/>
        <v>1.7133686437157094E-2</v>
      </c>
      <c r="I51" s="52">
        <v>116.13</v>
      </c>
      <c r="J51" s="70">
        <f t="shared" si="11"/>
        <v>1.7536706578416848E-2</v>
      </c>
      <c r="K51" s="70">
        <f t="shared" si="8"/>
        <v>-0.37854128993369496</v>
      </c>
      <c r="M51" s="52">
        <v>98.02</v>
      </c>
      <c r="N51" s="70">
        <f t="shared" si="9"/>
        <v>-0.26372168945113239</v>
      </c>
      <c r="P51" s="57"/>
    </row>
    <row r="52" spans="2:16" x14ac:dyDescent="0.2">
      <c r="B52" s="56"/>
      <c r="F52" s="62" t="s">
        <v>42</v>
      </c>
      <c r="G52" s="52">
        <v>70.28</v>
      </c>
      <c r="H52" s="70">
        <f t="shared" si="10"/>
        <v>1.6684986598356665E-2</v>
      </c>
      <c r="I52" s="52">
        <v>49.58</v>
      </c>
      <c r="J52" s="70">
        <f t="shared" si="11"/>
        <v>7.4870396293628466E-3</v>
      </c>
      <c r="K52" s="70">
        <f t="shared" si="8"/>
        <v>0.41750705929810406</v>
      </c>
      <c r="M52" s="52">
        <v>36.700000000000003</v>
      </c>
      <c r="N52" s="70">
        <f t="shared" si="9"/>
        <v>0.91498637602179822</v>
      </c>
      <c r="P52" s="57"/>
    </row>
    <row r="53" spans="2:16" x14ac:dyDescent="0.2">
      <c r="B53" s="56"/>
      <c r="F53" s="62" t="s">
        <v>151</v>
      </c>
      <c r="G53" s="52">
        <v>63.95</v>
      </c>
      <c r="H53" s="70">
        <f t="shared" si="10"/>
        <v>1.5182198249358406E-2</v>
      </c>
      <c r="I53" s="52">
        <v>16.079999999999998</v>
      </c>
      <c r="J53" s="70">
        <f t="shared" si="11"/>
        <v>2.4282290689825446E-3</v>
      </c>
      <c r="K53" s="70">
        <f t="shared" si="8"/>
        <v>2.9769900497512443</v>
      </c>
      <c r="M53" s="52">
        <v>7.88</v>
      </c>
      <c r="N53" s="70">
        <f t="shared" si="9"/>
        <v>7.1154822335025383</v>
      </c>
      <c r="P53" s="57"/>
    </row>
    <row r="54" spans="2:16" x14ac:dyDescent="0.2">
      <c r="B54" s="56"/>
      <c r="F54" s="63" t="s">
        <v>27</v>
      </c>
      <c r="G54" s="52">
        <f>+G32-SUM(G44:G53)</f>
        <v>512.90000000000009</v>
      </c>
      <c r="H54" s="70">
        <f t="shared" si="10"/>
        <v>0.12176621551361889</v>
      </c>
      <c r="I54" s="52">
        <f>+I32-SUM(I44:I53)</f>
        <v>849.34000000000015</v>
      </c>
      <c r="J54" s="70">
        <f t="shared" si="11"/>
        <v>0.12825821377174348</v>
      </c>
      <c r="K54" s="70">
        <f t="shared" si="8"/>
        <v>-0.39611933972260815</v>
      </c>
      <c r="M54" s="52">
        <f>+M32-SUM(M44:M53)</f>
        <v>609.18999999999915</v>
      </c>
      <c r="N54" s="71">
        <f t="shared" si="9"/>
        <v>-0.15806234508117201</v>
      </c>
      <c r="P54" s="57"/>
    </row>
    <row r="55" spans="2:16" x14ac:dyDescent="0.2">
      <c r="B55" s="56"/>
      <c r="F55" s="63" t="s">
        <v>33</v>
      </c>
      <c r="G55" s="65">
        <f>+SUM(G44:G54)</f>
        <v>4212.17</v>
      </c>
      <c r="H55" s="65"/>
      <c r="I55" s="65">
        <f>+SUM(I44:I54)</f>
        <v>6622.11</v>
      </c>
      <c r="J55" s="65"/>
      <c r="K55" s="71">
        <f t="shared" si="8"/>
        <v>-0.36392328125023587</v>
      </c>
      <c r="M55" s="65">
        <f>+SUM(M44:M54)</f>
        <v>3908.83</v>
      </c>
      <c r="N55" s="71">
        <f t="shared" si="9"/>
        <v>7.7603784252576968E-2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65">
        <f>+SUM(G68:G78)</f>
        <v>390.82</v>
      </c>
      <c r="H67" s="65"/>
      <c r="I67" s="65">
        <f>+SUM(I68:I78)</f>
        <v>364.06</v>
      </c>
      <c r="J67" s="65"/>
      <c r="K67" s="71">
        <f t="shared" ref="K67:K91" si="12">+IFERROR(G67/I67-1, "-")</f>
        <v>7.3504367411965088E-2</v>
      </c>
      <c r="M67" s="65">
        <f>+SUM(M68:M78)</f>
        <v>261.3</v>
      </c>
      <c r="N67" s="71">
        <f t="shared" ref="N67:N91" si="13">+IFERROR(G67/M67-1, "-")</f>
        <v>0.49567546880979707</v>
      </c>
      <c r="P67" s="57"/>
    </row>
    <row r="68" spans="2:16" x14ac:dyDescent="0.2">
      <c r="B68" s="56"/>
      <c r="F68" s="68" t="s">
        <v>52</v>
      </c>
      <c r="G68" s="52">
        <v>68.58</v>
      </c>
      <c r="H68" s="70">
        <f>+G68/G$67</f>
        <v>0.17547720178087098</v>
      </c>
      <c r="I68" s="52">
        <v>74.510000000000005</v>
      </c>
      <c r="J68" s="70">
        <f>+I68/I$67</f>
        <v>0.20466406636268747</v>
      </c>
      <c r="K68" s="70">
        <f t="shared" si="12"/>
        <v>-7.9586632666756252E-2</v>
      </c>
      <c r="M68" s="52">
        <v>33.56</v>
      </c>
      <c r="N68" s="70">
        <f t="shared" si="13"/>
        <v>1.0435041716328963</v>
      </c>
      <c r="P68" s="57"/>
    </row>
    <row r="69" spans="2:16" x14ac:dyDescent="0.2">
      <c r="B69" s="56"/>
      <c r="F69" s="68" t="s">
        <v>61</v>
      </c>
      <c r="G69" s="52">
        <v>50.46</v>
      </c>
      <c r="H69" s="70">
        <f t="shared" ref="H69:H78" si="14">+G69/G$67</f>
        <v>0.12911314671715879</v>
      </c>
      <c r="I69" s="52">
        <v>47.55</v>
      </c>
      <c r="J69" s="70">
        <f t="shared" ref="J69:J78" si="15">+I69/I$67</f>
        <v>0.13061033895511728</v>
      </c>
      <c r="K69" s="70">
        <f t="shared" si="12"/>
        <v>6.1198738170347156E-2</v>
      </c>
      <c r="M69" s="52">
        <v>43.25</v>
      </c>
      <c r="N69" s="70">
        <f t="shared" si="13"/>
        <v>0.1667052023121387</v>
      </c>
      <c r="P69" s="57"/>
    </row>
    <row r="70" spans="2:16" x14ac:dyDescent="0.2">
      <c r="B70" s="56"/>
      <c r="F70" s="68" t="s">
        <v>50</v>
      </c>
      <c r="G70" s="52">
        <v>50.23</v>
      </c>
      <c r="H70" s="70">
        <f t="shared" si="14"/>
        <v>0.12852464049946266</v>
      </c>
      <c r="I70" s="52">
        <v>47.42</v>
      </c>
      <c r="J70" s="70">
        <f t="shared" si="15"/>
        <v>0.13025325495797396</v>
      </c>
      <c r="K70" s="70">
        <f t="shared" si="12"/>
        <v>5.9257697174188051E-2</v>
      </c>
      <c r="M70" s="52">
        <v>25</v>
      </c>
      <c r="N70" s="70">
        <f t="shared" si="13"/>
        <v>1.0091999999999999</v>
      </c>
      <c r="P70" s="57"/>
    </row>
    <row r="71" spans="2:16" x14ac:dyDescent="0.2">
      <c r="B71" s="56"/>
      <c r="F71" s="68" t="s">
        <v>51</v>
      </c>
      <c r="G71" s="52">
        <v>25.85</v>
      </c>
      <c r="H71" s="70">
        <f t="shared" si="14"/>
        <v>6.6142981423673308E-2</v>
      </c>
      <c r="I71" s="52">
        <v>29.15</v>
      </c>
      <c r="J71" s="70">
        <f t="shared" si="15"/>
        <v>8.0069219359446248E-2</v>
      </c>
      <c r="K71" s="70">
        <f t="shared" si="12"/>
        <v>-0.11320754716981118</v>
      </c>
      <c r="M71" s="52">
        <v>18.28</v>
      </c>
      <c r="N71" s="70">
        <f t="shared" si="13"/>
        <v>0.41411378555798684</v>
      </c>
      <c r="P71" s="57"/>
    </row>
    <row r="72" spans="2:16" x14ac:dyDescent="0.2">
      <c r="B72" s="56"/>
      <c r="F72" s="68" t="s">
        <v>155</v>
      </c>
      <c r="G72" s="52">
        <v>25.79</v>
      </c>
      <c r="H72" s="70">
        <f t="shared" si="14"/>
        <v>6.5989458062535186E-2</v>
      </c>
      <c r="I72" s="52">
        <v>4.8899999999999997</v>
      </c>
      <c r="J72" s="70">
        <f t="shared" si="15"/>
        <v>1.3431851892545183E-2</v>
      </c>
      <c r="K72" s="70">
        <f t="shared" si="12"/>
        <v>4.2740286298568506</v>
      </c>
      <c r="M72" s="52">
        <v>9.4600000000000009</v>
      </c>
      <c r="N72" s="70">
        <f t="shared" si="13"/>
        <v>1.7262156448202957</v>
      </c>
      <c r="P72" s="57"/>
    </row>
    <row r="73" spans="2:16" x14ac:dyDescent="0.2">
      <c r="B73" s="56"/>
      <c r="F73" s="68" t="s">
        <v>156</v>
      </c>
      <c r="G73" s="52">
        <v>24.46</v>
      </c>
      <c r="H73" s="70">
        <f t="shared" si="14"/>
        <v>6.2586356890640196E-2</v>
      </c>
      <c r="I73" s="52">
        <v>14.46</v>
      </c>
      <c r="J73" s="70">
        <f t="shared" si="15"/>
        <v>3.9718727682250182E-2</v>
      </c>
      <c r="K73" s="70">
        <f t="shared" si="12"/>
        <v>0.69156293222683263</v>
      </c>
      <c r="M73" s="52">
        <v>15.72</v>
      </c>
      <c r="N73" s="70">
        <f t="shared" si="13"/>
        <v>0.55597964376590325</v>
      </c>
      <c r="P73" s="57"/>
    </row>
    <row r="74" spans="2:16" x14ac:dyDescent="0.2">
      <c r="B74" s="56"/>
      <c r="F74" s="68" t="s">
        <v>62</v>
      </c>
      <c r="G74" s="52">
        <v>18.91</v>
      </c>
      <c r="H74" s="70">
        <f t="shared" si="14"/>
        <v>4.8385445985364109E-2</v>
      </c>
      <c r="I74" s="52">
        <v>18.46</v>
      </c>
      <c r="J74" s="70">
        <f t="shared" si="15"/>
        <v>5.0705927594352579E-2</v>
      </c>
      <c r="K74" s="70">
        <f t="shared" si="12"/>
        <v>2.4377031419284823E-2</v>
      </c>
      <c r="M74" s="52">
        <v>17.600000000000001</v>
      </c>
      <c r="N74" s="70">
        <f t="shared" si="13"/>
        <v>7.443181818181821E-2</v>
      </c>
      <c r="P74" s="57"/>
    </row>
    <row r="75" spans="2:16" x14ac:dyDescent="0.2">
      <c r="B75" s="56"/>
      <c r="F75" s="68" t="s">
        <v>157</v>
      </c>
      <c r="G75" s="52">
        <v>13.83</v>
      </c>
      <c r="H75" s="70">
        <f t="shared" si="14"/>
        <v>3.5387134742336623E-2</v>
      </c>
      <c r="I75" s="52">
        <v>19.14</v>
      </c>
      <c r="J75" s="70">
        <f t="shared" si="15"/>
        <v>5.2573751579409987E-2</v>
      </c>
      <c r="K75" s="70">
        <f t="shared" si="12"/>
        <v>-0.27742946708463956</v>
      </c>
      <c r="M75" s="52">
        <v>0.21</v>
      </c>
      <c r="N75" s="70">
        <f t="shared" si="13"/>
        <v>64.857142857142861</v>
      </c>
      <c r="P75" s="57"/>
    </row>
    <row r="76" spans="2:16" x14ac:dyDescent="0.2">
      <c r="B76" s="56"/>
      <c r="F76" s="68" t="s">
        <v>63</v>
      </c>
      <c r="G76" s="52">
        <v>11.09</v>
      </c>
      <c r="H76" s="70">
        <f t="shared" si="14"/>
        <v>2.8376234583695818E-2</v>
      </c>
      <c r="I76" s="52">
        <v>9.39</v>
      </c>
      <c r="J76" s="70">
        <f t="shared" si="15"/>
        <v>2.5792451793660388E-2</v>
      </c>
      <c r="K76" s="70">
        <f t="shared" si="12"/>
        <v>0.18104366347177847</v>
      </c>
      <c r="M76" s="52">
        <v>9.56</v>
      </c>
      <c r="N76" s="70">
        <f t="shared" si="13"/>
        <v>0.16004184100418395</v>
      </c>
      <c r="P76" s="57"/>
    </row>
    <row r="77" spans="2:16" x14ac:dyDescent="0.2">
      <c r="B77" s="56"/>
      <c r="F77" s="68" t="s">
        <v>64</v>
      </c>
      <c r="G77" s="52">
        <v>8.7200000000000006</v>
      </c>
      <c r="H77" s="70">
        <f t="shared" si="14"/>
        <v>2.2312061818740087E-2</v>
      </c>
      <c r="I77" s="52">
        <v>47.55</v>
      </c>
      <c r="J77" s="70">
        <f t="shared" si="15"/>
        <v>0.13061033895511728</v>
      </c>
      <c r="K77" s="70">
        <f t="shared" si="12"/>
        <v>-0.81661409043112509</v>
      </c>
      <c r="M77" s="52">
        <v>8.19</v>
      </c>
      <c r="N77" s="70">
        <f t="shared" si="13"/>
        <v>6.4713064713064927E-2</v>
      </c>
      <c r="P77" s="57"/>
    </row>
    <row r="78" spans="2:16" x14ac:dyDescent="0.2">
      <c r="B78" s="56"/>
      <c r="F78" s="68" t="s">
        <v>27</v>
      </c>
      <c r="G78" s="52">
        <f>+G15-SUM(G68:G77)</f>
        <v>92.900000000000034</v>
      </c>
      <c r="H78" s="70">
        <f t="shared" si="14"/>
        <v>0.23770533749552233</v>
      </c>
      <c r="I78" s="52">
        <f>+I15-SUM(I68:I77)</f>
        <v>51.539999999999964</v>
      </c>
      <c r="J78" s="70">
        <f t="shared" si="15"/>
        <v>0.14157007086743933</v>
      </c>
      <c r="K78" s="70">
        <f t="shared" si="12"/>
        <v>0.80248350795498835</v>
      </c>
      <c r="M78" s="52">
        <f>+M15-SUM(M68:M77)</f>
        <v>80.47</v>
      </c>
      <c r="N78" s="70">
        <f t="shared" si="13"/>
        <v>0.15446750341742299</v>
      </c>
      <c r="P78" s="57"/>
    </row>
    <row r="79" spans="2:16" x14ac:dyDescent="0.2">
      <c r="B79" s="56"/>
      <c r="F79" s="63" t="s">
        <v>28</v>
      </c>
      <c r="G79" s="65">
        <f>+SUM(G80:G90)</f>
        <v>3821.35</v>
      </c>
      <c r="H79" s="65"/>
      <c r="I79" s="65">
        <f>+SUM(I80:I90)</f>
        <v>6258.0499999999993</v>
      </c>
      <c r="J79" s="65"/>
      <c r="K79" s="71">
        <f t="shared" si="12"/>
        <v>-0.38937049080783948</v>
      </c>
      <c r="M79" s="65">
        <f>+SUM(M80:M90)</f>
        <v>3647.5299999999997</v>
      </c>
      <c r="N79" s="71">
        <f t="shared" si="13"/>
        <v>4.7654165969848172E-2</v>
      </c>
      <c r="P79" s="57"/>
    </row>
    <row r="80" spans="2:16" x14ac:dyDescent="0.2">
      <c r="B80" s="56"/>
      <c r="F80" s="68" t="s">
        <v>158</v>
      </c>
      <c r="G80" s="52">
        <v>2145.15</v>
      </c>
      <c r="H80" s="70">
        <f>+G80/G$79</f>
        <v>0.56135920551637519</v>
      </c>
      <c r="I80" s="52">
        <v>4259.8999999999996</v>
      </c>
      <c r="J80" s="70">
        <f>+I80/I$79</f>
        <v>0.68070724906320657</v>
      </c>
      <c r="K80" s="70">
        <f t="shared" si="12"/>
        <v>-0.49643184112303096</v>
      </c>
      <c r="M80" s="52">
        <v>2378.84</v>
      </c>
      <c r="N80" s="70">
        <f t="shared" si="13"/>
        <v>-9.8236955827209926E-2</v>
      </c>
      <c r="P80" s="57"/>
    </row>
    <row r="81" spans="2:16" x14ac:dyDescent="0.2">
      <c r="B81" s="56"/>
      <c r="F81" s="68" t="s">
        <v>159</v>
      </c>
      <c r="G81" s="52">
        <v>649.1</v>
      </c>
      <c r="H81" s="70">
        <f t="shared" ref="H81:H90" si="16">+G81/G$79</f>
        <v>0.16986143640336532</v>
      </c>
      <c r="I81" s="52">
        <v>1060.1300000000001</v>
      </c>
      <c r="J81" s="70">
        <f t="shared" ref="J81:J90" si="17">+I81/I$79</f>
        <v>0.16940260943904256</v>
      </c>
      <c r="K81" s="70">
        <f t="shared" si="12"/>
        <v>-0.38771660079424231</v>
      </c>
      <c r="M81" s="52">
        <v>580.86</v>
      </c>
      <c r="N81" s="70">
        <f t="shared" si="13"/>
        <v>0.1174809764831457</v>
      </c>
      <c r="P81" s="57"/>
    </row>
    <row r="82" spans="2:16" x14ac:dyDescent="0.2">
      <c r="B82" s="56"/>
      <c r="F82" s="68" t="s">
        <v>160</v>
      </c>
      <c r="G82" s="52">
        <v>603.45000000000005</v>
      </c>
      <c r="H82" s="70">
        <f t="shared" si="16"/>
        <v>0.15791539639132768</v>
      </c>
      <c r="I82" s="52">
        <v>531.47</v>
      </c>
      <c r="J82" s="70">
        <f t="shared" si="17"/>
        <v>8.4925815549572167E-2</v>
      </c>
      <c r="K82" s="70">
        <f t="shared" si="12"/>
        <v>0.13543567840141502</v>
      </c>
      <c r="M82" s="52">
        <v>323.89</v>
      </c>
      <c r="N82" s="70">
        <f t="shared" si="13"/>
        <v>0.86313254499984593</v>
      </c>
      <c r="P82" s="57"/>
    </row>
    <row r="83" spans="2:16" x14ac:dyDescent="0.2">
      <c r="B83" s="56"/>
      <c r="F83" s="68" t="s">
        <v>161</v>
      </c>
      <c r="G83" s="52">
        <v>196.63</v>
      </c>
      <c r="H83" s="70">
        <f t="shared" si="16"/>
        <v>5.1455637405628904E-2</v>
      </c>
      <c r="I83" s="52">
        <v>214.99</v>
      </c>
      <c r="J83" s="70">
        <f t="shared" si="17"/>
        <v>3.4354151852414097E-2</v>
      </c>
      <c r="K83" s="70">
        <f t="shared" si="12"/>
        <v>-8.5399320898646547E-2</v>
      </c>
      <c r="M83" s="52">
        <v>141.41</v>
      </c>
      <c r="N83" s="70">
        <f t="shared" si="13"/>
        <v>0.39049572166042013</v>
      </c>
      <c r="P83" s="57"/>
    </row>
    <row r="84" spans="2:16" x14ac:dyDescent="0.2">
      <c r="B84" s="56"/>
      <c r="F84" s="68" t="s">
        <v>55</v>
      </c>
      <c r="G84" s="52">
        <v>69.22</v>
      </c>
      <c r="H84" s="70">
        <f t="shared" si="16"/>
        <v>1.8114017297551913E-2</v>
      </c>
      <c r="I84" s="52">
        <v>64.17</v>
      </c>
      <c r="J84" s="70">
        <f t="shared" si="17"/>
        <v>1.0253992857199927E-2</v>
      </c>
      <c r="K84" s="70">
        <f t="shared" si="12"/>
        <v>7.8697210534517614E-2</v>
      </c>
      <c r="M84" s="52">
        <v>45.92</v>
      </c>
      <c r="N84" s="70">
        <f t="shared" si="13"/>
        <v>0.50740418118466901</v>
      </c>
      <c r="P84" s="57"/>
    </row>
    <row r="85" spans="2:16" x14ac:dyDescent="0.2">
      <c r="B85" s="56"/>
      <c r="F85" s="68" t="s">
        <v>162</v>
      </c>
      <c r="G85" s="52">
        <v>62.11</v>
      </c>
      <c r="H85" s="70">
        <f t="shared" si="16"/>
        <v>1.6253418294581757E-2</v>
      </c>
      <c r="I85" s="52">
        <v>71.89</v>
      </c>
      <c r="J85" s="70">
        <f t="shared" si="17"/>
        <v>1.1487603966091676E-2</v>
      </c>
      <c r="K85" s="70">
        <f t="shared" si="12"/>
        <v>-0.13604117401585758</v>
      </c>
      <c r="M85" s="52">
        <v>72.28</v>
      </c>
      <c r="N85" s="70">
        <f t="shared" si="13"/>
        <v>-0.14070282235749865</v>
      </c>
      <c r="P85" s="57"/>
    </row>
    <row r="86" spans="2:16" x14ac:dyDescent="0.2">
      <c r="B86" s="56"/>
      <c r="F86" s="68" t="s">
        <v>163</v>
      </c>
      <c r="G86" s="52">
        <v>38.25</v>
      </c>
      <c r="H86" s="70">
        <f t="shared" si="16"/>
        <v>1.0009551598257161E-2</v>
      </c>
      <c r="I86" s="52">
        <v>23.07</v>
      </c>
      <c r="J86" s="70">
        <f t="shared" si="17"/>
        <v>3.6864518500171785E-3</v>
      </c>
      <c r="K86" s="70">
        <f t="shared" si="12"/>
        <v>0.65799739921976585</v>
      </c>
      <c r="M86" s="52">
        <v>11.96</v>
      </c>
      <c r="N86" s="70">
        <f t="shared" si="13"/>
        <v>2.1981605351170566</v>
      </c>
      <c r="P86" s="57"/>
    </row>
    <row r="87" spans="2:16" x14ac:dyDescent="0.2">
      <c r="B87" s="56"/>
      <c r="F87" s="68" t="s">
        <v>164</v>
      </c>
      <c r="G87" s="52">
        <v>28.44</v>
      </c>
      <c r="H87" s="70">
        <f t="shared" si="16"/>
        <v>7.4423960118806184E-3</v>
      </c>
      <c r="I87" s="52">
        <v>8.41</v>
      </c>
      <c r="J87" s="70">
        <f t="shared" si="17"/>
        <v>1.3438690966035747E-3</v>
      </c>
      <c r="K87" s="70">
        <f t="shared" si="12"/>
        <v>2.3816884661117719</v>
      </c>
      <c r="M87" s="52">
        <v>2.42</v>
      </c>
      <c r="N87" s="70">
        <f t="shared" si="13"/>
        <v>10.75206611570248</v>
      </c>
      <c r="P87" s="57"/>
    </row>
    <row r="88" spans="2:16" x14ac:dyDescent="0.2">
      <c r="B88" s="56"/>
      <c r="F88" s="68" t="s">
        <v>165</v>
      </c>
      <c r="G88" s="52">
        <v>19.760000000000002</v>
      </c>
      <c r="H88" s="70">
        <f t="shared" si="16"/>
        <v>5.1709474400408236E-3</v>
      </c>
      <c r="I88" s="52">
        <v>20.99</v>
      </c>
      <c r="J88" s="70">
        <f t="shared" si="17"/>
        <v>3.3540799450308004E-3</v>
      </c>
      <c r="K88" s="70">
        <f t="shared" si="12"/>
        <v>-5.8599333015721622E-2</v>
      </c>
      <c r="M88" s="52">
        <v>76.92</v>
      </c>
      <c r="N88" s="70">
        <f t="shared" si="13"/>
        <v>-0.74310972438897549</v>
      </c>
      <c r="P88" s="57"/>
    </row>
    <row r="89" spans="2:16" x14ac:dyDescent="0.2">
      <c r="B89" s="56"/>
      <c r="F89" s="68" t="s">
        <v>166</v>
      </c>
      <c r="G89" s="52">
        <v>7.63</v>
      </c>
      <c r="H89" s="70">
        <f t="shared" si="16"/>
        <v>1.9966765671817553E-3</v>
      </c>
      <c r="I89" s="52">
        <v>0</v>
      </c>
      <c r="J89" s="70">
        <f t="shared" si="17"/>
        <v>0</v>
      </c>
      <c r="K89" s="70" t="str">
        <f t="shared" si="12"/>
        <v>-</v>
      </c>
      <c r="M89" s="52">
        <v>0</v>
      </c>
      <c r="N89" s="70" t="str">
        <f t="shared" si="13"/>
        <v>-</v>
      </c>
      <c r="P89" s="57"/>
    </row>
    <row r="90" spans="2:16" x14ac:dyDescent="0.2">
      <c r="B90" s="56"/>
      <c r="F90" s="68" t="s">
        <v>27</v>
      </c>
      <c r="G90" s="52">
        <f>+G27-SUM(G80:G89)</f>
        <v>1.6099999999996726</v>
      </c>
      <c r="H90" s="70">
        <f t="shared" si="16"/>
        <v>4.2131707380890852E-4</v>
      </c>
      <c r="I90" s="52">
        <f>+I27-SUM(I80:I89)</f>
        <v>3.0299999999997453</v>
      </c>
      <c r="J90" s="70">
        <f t="shared" si="17"/>
        <v>4.8417638082146129E-4</v>
      </c>
      <c r="K90" s="70">
        <f t="shared" si="12"/>
        <v>-0.46864686468653205</v>
      </c>
      <c r="M90" s="52">
        <f>+M27-SUM(M80:M89)</f>
        <v>13.029999999999291</v>
      </c>
      <c r="N90" s="70">
        <f t="shared" si="13"/>
        <v>-0.87643898695320333</v>
      </c>
      <c r="P90" s="57"/>
    </row>
    <row r="91" spans="2:16" x14ac:dyDescent="0.2">
      <c r="B91" s="56"/>
      <c r="F91" s="63" t="s">
        <v>33</v>
      </c>
      <c r="G91" s="65">
        <f>+G79+G67</f>
        <v>4212.17</v>
      </c>
      <c r="H91" s="65"/>
      <c r="I91" s="65">
        <f>+I79+I67</f>
        <v>6622.11</v>
      </c>
      <c r="J91" s="65"/>
      <c r="K91" s="71">
        <f t="shared" si="12"/>
        <v>-0.36392328125023587</v>
      </c>
      <c r="M91" s="65">
        <f>+M79+M67</f>
        <v>3908.83</v>
      </c>
      <c r="N91" s="71">
        <f t="shared" si="13"/>
        <v>7.7603784252576968E-2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selection activeCell="C7" sqref="C7"/>
    </sheetView>
  </sheetViews>
  <sheetFormatPr baseColWidth="10" defaultColWidth="8.85546875" defaultRowHeight="11.25" x14ac:dyDescent="0.2"/>
  <cols>
    <col min="1" max="1" width="158" style="28" customWidth="1"/>
    <col min="2" max="3" width="15" style="28" bestFit="1" customWidth="1"/>
    <col min="4" max="4" width="11.28515625" style="28" bestFit="1" customWidth="1"/>
    <col min="5" max="16384" width="8.85546875" style="28"/>
  </cols>
  <sheetData>
    <row r="1" spans="1:4" x14ac:dyDescent="0.2">
      <c r="A1" s="98" t="s">
        <v>65</v>
      </c>
      <c r="B1" s="98"/>
      <c r="C1" s="98"/>
      <c r="D1" s="98"/>
    </row>
    <row r="3" spans="1:4" x14ac:dyDescent="0.2">
      <c r="A3" s="99" t="s">
        <v>66</v>
      </c>
      <c r="B3" s="99"/>
      <c r="C3" s="99"/>
      <c r="D3" s="99"/>
    </row>
    <row r="4" spans="1:4" x14ac:dyDescent="0.2">
      <c r="A4" s="99" t="s">
        <v>67</v>
      </c>
      <c r="B4" s="99"/>
      <c r="C4" s="99"/>
      <c r="D4" s="99"/>
    </row>
    <row r="5" spans="1:4" x14ac:dyDescent="0.2">
      <c r="A5" s="42" t="s">
        <v>68</v>
      </c>
      <c r="B5" s="40"/>
      <c r="C5" s="40"/>
      <c r="D5" s="41"/>
    </row>
    <row r="6" spans="1:4" x14ac:dyDescent="0.2">
      <c r="A6" s="42" t="s">
        <v>69</v>
      </c>
      <c r="B6" s="40"/>
      <c r="C6" s="40"/>
      <c r="D6" s="41"/>
    </row>
    <row r="7" spans="1:4" x14ac:dyDescent="0.2">
      <c r="A7" s="42" t="s">
        <v>70</v>
      </c>
      <c r="B7" s="40"/>
      <c r="C7" s="40"/>
      <c r="D7" s="41"/>
    </row>
    <row r="8" spans="1:4" x14ac:dyDescent="0.2">
      <c r="A8" s="42"/>
      <c r="B8" s="40"/>
      <c r="C8" s="40"/>
      <c r="D8" s="41"/>
    </row>
    <row r="9" spans="1:4" x14ac:dyDescent="0.2">
      <c r="A9" s="42"/>
      <c r="B9" s="40"/>
      <c r="C9" s="40"/>
      <c r="D9" s="41"/>
    </row>
    <row r="10" spans="1:4" x14ac:dyDescent="0.2">
      <c r="A10" s="43" t="s">
        <v>71</v>
      </c>
      <c r="B10" s="40"/>
      <c r="C10" s="40"/>
      <c r="D10" s="41"/>
    </row>
    <row r="11" spans="1:4" x14ac:dyDescent="0.2">
      <c r="A11" s="44" t="s">
        <v>72</v>
      </c>
      <c r="B11" s="45">
        <v>69091780</v>
      </c>
      <c r="C11" s="46">
        <v>0</v>
      </c>
      <c r="D11" s="46" t="s">
        <v>73</v>
      </c>
    </row>
    <row r="12" spans="1:4" x14ac:dyDescent="0.2">
      <c r="A12" s="47" t="s">
        <v>74</v>
      </c>
      <c r="B12" s="48" t="s">
        <v>75</v>
      </c>
      <c r="C12" s="49" t="s">
        <v>76</v>
      </c>
      <c r="D12" s="47" t="s">
        <v>77</v>
      </c>
    </row>
    <row r="13" spans="1:4" ht="22.5" x14ac:dyDescent="0.2">
      <c r="A13" s="44" t="s">
        <v>78</v>
      </c>
      <c r="B13" s="45">
        <v>39813547</v>
      </c>
      <c r="C13" s="46">
        <v>0</v>
      </c>
      <c r="D13" s="46" t="s">
        <v>79</v>
      </c>
    </row>
    <row r="14" spans="1:4" x14ac:dyDescent="0.2">
      <c r="A14" s="44" t="s">
        <v>80</v>
      </c>
      <c r="B14" s="50">
        <v>29278233</v>
      </c>
      <c r="C14" s="51">
        <v>0</v>
      </c>
      <c r="D14" s="51" t="s">
        <v>79</v>
      </c>
    </row>
    <row r="17" spans="1:4" x14ac:dyDescent="0.2">
      <c r="A17" s="43" t="s">
        <v>81</v>
      </c>
      <c r="B17" s="40"/>
      <c r="C17" s="40"/>
      <c r="D17" s="41"/>
    </row>
    <row r="18" spans="1:4" ht="12" thickBot="1" x14ac:dyDescent="0.25">
      <c r="A18" s="32" t="s">
        <v>72</v>
      </c>
      <c r="B18" s="34">
        <v>15125613</v>
      </c>
      <c r="C18" s="34">
        <v>5768788</v>
      </c>
      <c r="D18" s="33" t="s">
        <v>82</v>
      </c>
    </row>
    <row r="19" spans="1:4" ht="12" thickBot="1" x14ac:dyDescent="0.25">
      <c r="A19" s="38" t="s">
        <v>74</v>
      </c>
      <c r="B19" s="39" t="s">
        <v>75</v>
      </c>
      <c r="C19" s="35" t="s">
        <v>76</v>
      </c>
      <c r="D19" s="38" t="s">
        <v>77</v>
      </c>
    </row>
    <row r="20" spans="1:4" ht="12" thickBot="1" x14ac:dyDescent="0.25">
      <c r="A20" s="29" t="s">
        <v>83</v>
      </c>
      <c r="B20" s="30">
        <v>3945422</v>
      </c>
      <c r="C20" s="30">
        <v>483787</v>
      </c>
      <c r="D20" s="31" t="s">
        <v>84</v>
      </c>
    </row>
    <row r="21" spans="1:4" ht="12" thickBot="1" x14ac:dyDescent="0.25">
      <c r="A21" s="29" t="s">
        <v>85</v>
      </c>
      <c r="B21" s="36">
        <v>0</v>
      </c>
      <c r="C21" s="36">
        <v>0</v>
      </c>
      <c r="D21" s="36" t="s">
        <v>79</v>
      </c>
    </row>
    <row r="22" spans="1:4" ht="12" thickBot="1" x14ac:dyDescent="0.25">
      <c r="A22" s="29" t="s">
        <v>86</v>
      </c>
      <c r="B22" s="37">
        <v>883281</v>
      </c>
      <c r="C22" s="37">
        <v>882297</v>
      </c>
      <c r="D22" s="36" t="s">
        <v>87</v>
      </c>
    </row>
    <row r="23" spans="1:4" ht="12" thickBot="1" x14ac:dyDescent="0.25">
      <c r="A23" s="29" t="s">
        <v>88</v>
      </c>
      <c r="B23" s="36">
        <v>0</v>
      </c>
      <c r="C23" s="36">
        <v>0</v>
      </c>
      <c r="D23" s="36" t="s">
        <v>79</v>
      </c>
    </row>
    <row r="24" spans="1:4" ht="23.25" thickBot="1" x14ac:dyDescent="0.25">
      <c r="A24" s="29" t="s">
        <v>89</v>
      </c>
      <c r="B24" s="36">
        <v>0</v>
      </c>
      <c r="C24" s="36"/>
      <c r="D24" s="36" t="s">
        <v>79</v>
      </c>
    </row>
    <row r="25" spans="1:4" ht="12" thickBot="1" x14ac:dyDescent="0.25">
      <c r="A25" s="29" t="s">
        <v>90</v>
      </c>
      <c r="B25" s="37">
        <v>8523</v>
      </c>
      <c r="C25" s="36"/>
      <c r="D25" s="36"/>
    </row>
    <row r="26" spans="1:4" ht="23.25" thickBot="1" x14ac:dyDescent="0.25">
      <c r="A26" s="29" t="s">
        <v>78</v>
      </c>
      <c r="B26" s="37">
        <v>1513510</v>
      </c>
      <c r="C26" s="37">
        <v>1361910</v>
      </c>
      <c r="D26" s="36" t="s">
        <v>91</v>
      </c>
    </row>
    <row r="27" spans="1:4" ht="12" thickBot="1" x14ac:dyDescent="0.25">
      <c r="A27" s="29" t="s">
        <v>80</v>
      </c>
      <c r="B27" s="37">
        <v>1532948</v>
      </c>
      <c r="C27" s="37">
        <v>1505718</v>
      </c>
      <c r="D27" s="36" t="s">
        <v>92</v>
      </c>
    </row>
    <row r="28" spans="1:4" ht="12" thickBot="1" x14ac:dyDescent="0.25">
      <c r="A28" s="29" t="s">
        <v>93</v>
      </c>
      <c r="B28" s="37">
        <v>5399650</v>
      </c>
      <c r="C28" s="36">
        <v>0</v>
      </c>
      <c r="D28" s="36" t="s">
        <v>79</v>
      </c>
    </row>
    <row r="29" spans="1:4" ht="12" thickBot="1" x14ac:dyDescent="0.25">
      <c r="A29" s="29" t="s">
        <v>94</v>
      </c>
      <c r="B29" s="37">
        <v>1410519</v>
      </c>
      <c r="C29" s="37">
        <v>1306085</v>
      </c>
      <c r="D29" s="36" t="s">
        <v>95</v>
      </c>
    </row>
    <row r="30" spans="1:4" ht="23.25" thickBot="1" x14ac:dyDescent="0.25">
      <c r="A30" s="29" t="s">
        <v>96</v>
      </c>
      <c r="B30" s="37">
        <v>215880</v>
      </c>
      <c r="C30" s="37">
        <v>114495</v>
      </c>
      <c r="D30" s="36" t="s">
        <v>97</v>
      </c>
    </row>
    <row r="31" spans="1:4" ht="23.25" thickBot="1" x14ac:dyDescent="0.25">
      <c r="A31" s="29" t="s">
        <v>98</v>
      </c>
      <c r="B31" s="37">
        <v>215880</v>
      </c>
      <c r="C31" s="37">
        <v>114495</v>
      </c>
      <c r="D31" s="36" t="s">
        <v>97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C31" zoomScale="114" zoomScaleNormal="85" workbookViewId="0">
      <selection activeCell="F74" sqref="F74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141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72">
        <v>0.85</v>
      </c>
      <c r="H15" s="71">
        <f>1-H27</f>
        <v>4.1541431468850032E-4</v>
      </c>
      <c r="I15" s="65">
        <v>1.35</v>
      </c>
      <c r="J15" s="65"/>
      <c r="K15" s="71">
        <f>+IFERROR(G15/I15-1, "-")</f>
        <v>-0.37037037037037046</v>
      </c>
      <c r="L15" s="66"/>
      <c r="M15" s="65">
        <v>1.19</v>
      </c>
      <c r="N15" s="71">
        <f t="shared" ref="N15:N26" si="0">+IFERROR(G15/M15-1, "-")</f>
        <v>-0.2857142857142857</v>
      </c>
      <c r="O15" s="66"/>
      <c r="P15" s="57"/>
    </row>
    <row r="16" spans="2:16" x14ac:dyDescent="0.2">
      <c r="B16" s="56"/>
      <c r="F16" s="68" t="s">
        <v>17</v>
      </c>
      <c r="G16" s="74">
        <v>0.43</v>
      </c>
      <c r="H16" s="70">
        <f>+G16/G$15</f>
        <v>0.50588235294117645</v>
      </c>
      <c r="I16" s="52">
        <v>1.29</v>
      </c>
      <c r="J16" s="70">
        <f>+I16/I$15</f>
        <v>0.95555555555555549</v>
      </c>
      <c r="K16" s="70">
        <f t="shared" ref="K16:K26" si="1">+IFERROR(G16/I16-1, "-")</f>
        <v>-0.66666666666666674</v>
      </c>
      <c r="L16" s="66"/>
      <c r="M16" s="52">
        <v>1.19</v>
      </c>
      <c r="N16" s="70">
        <f t="shared" si="0"/>
        <v>-0.6386554621848739</v>
      </c>
      <c r="O16" s="66"/>
      <c r="P16" s="57"/>
    </row>
    <row r="17" spans="2:16" x14ac:dyDescent="0.2">
      <c r="B17" s="56"/>
      <c r="F17" s="68" t="s">
        <v>99</v>
      </c>
      <c r="G17" s="74">
        <v>0.38</v>
      </c>
      <c r="H17" s="70">
        <f t="shared" ref="H17:H26" si="2">+G17/G$15</f>
        <v>0.44705882352941179</v>
      </c>
      <c r="I17" s="52">
        <v>0.02</v>
      </c>
      <c r="J17" s="70">
        <f t="shared" ref="J17:J26" si="3">+I17/I$15</f>
        <v>1.4814814814814814E-2</v>
      </c>
      <c r="K17" s="70">
        <f t="shared" si="1"/>
        <v>18</v>
      </c>
      <c r="L17" s="66"/>
      <c r="M17" s="52">
        <v>0</v>
      </c>
      <c r="N17" s="70" t="str">
        <f t="shared" si="0"/>
        <v>-</v>
      </c>
      <c r="O17" s="66"/>
      <c r="P17" s="57"/>
    </row>
    <row r="18" spans="2:16" x14ac:dyDescent="0.2">
      <c r="B18" s="56"/>
      <c r="F18" s="68" t="s">
        <v>24</v>
      </c>
      <c r="G18" s="74">
        <v>0.05</v>
      </c>
      <c r="H18" s="70">
        <f t="shared" si="2"/>
        <v>5.8823529411764712E-2</v>
      </c>
      <c r="I18" s="52">
        <v>0</v>
      </c>
      <c r="J18" s="70">
        <f t="shared" si="3"/>
        <v>0</v>
      </c>
      <c r="K18" s="70" t="str">
        <f t="shared" si="1"/>
        <v>-</v>
      </c>
      <c r="L18" s="66"/>
      <c r="M18" s="52">
        <v>0</v>
      </c>
      <c r="N18" s="70" t="str">
        <f t="shared" si="0"/>
        <v>-</v>
      </c>
      <c r="O18" s="66"/>
      <c r="P18" s="57"/>
    </row>
    <row r="19" spans="2:16" x14ac:dyDescent="0.2">
      <c r="B19" s="56"/>
      <c r="F19" s="68" t="s">
        <v>23</v>
      </c>
      <c r="G19" s="74">
        <v>0</v>
      </c>
      <c r="H19" s="70">
        <f t="shared" si="2"/>
        <v>0</v>
      </c>
      <c r="I19" s="52">
        <v>0.02</v>
      </c>
      <c r="J19" s="70">
        <f t="shared" si="3"/>
        <v>1.4814814814814814E-2</v>
      </c>
      <c r="K19" s="70">
        <f t="shared" si="1"/>
        <v>-1</v>
      </c>
      <c r="L19" s="66"/>
      <c r="M19" s="52">
        <v>0</v>
      </c>
      <c r="N19" s="70" t="str">
        <f t="shared" si="0"/>
        <v>-</v>
      </c>
      <c r="O19" s="66"/>
      <c r="P19" s="57"/>
    </row>
    <row r="20" spans="2:16" x14ac:dyDescent="0.2">
      <c r="B20" s="56"/>
      <c r="F20" s="68"/>
      <c r="G20" s="52"/>
      <c r="H20" s="70">
        <f t="shared" si="2"/>
        <v>0</v>
      </c>
      <c r="I20" s="52"/>
      <c r="J20" s="70">
        <f t="shared" si="3"/>
        <v>0</v>
      </c>
      <c r="K20" s="70" t="str">
        <f t="shared" si="1"/>
        <v>-</v>
      </c>
      <c r="M20" s="52"/>
      <c r="N20" s="70" t="str">
        <f t="shared" si="0"/>
        <v>-</v>
      </c>
      <c r="P20" s="57"/>
    </row>
    <row r="21" spans="2:16" x14ac:dyDescent="0.2">
      <c r="B21" s="56"/>
      <c r="F21" s="68"/>
      <c r="G21" s="52"/>
      <c r="H21" s="70">
        <f t="shared" si="2"/>
        <v>0</v>
      </c>
      <c r="I21" s="52"/>
      <c r="J21" s="70">
        <f t="shared" si="3"/>
        <v>0</v>
      </c>
      <c r="K21" s="70" t="str">
        <f t="shared" si="1"/>
        <v>-</v>
      </c>
      <c r="M21" s="52"/>
      <c r="N21" s="70" t="str">
        <f t="shared" si="0"/>
        <v>-</v>
      </c>
      <c r="P21" s="57"/>
    </row>
    <row r="22" spans="2:16" x14ac:dyDescent="0.2">
      <c r="B22" s="56"/>
      <c r="F22" s="68"/>
      <c r="G22" s="52"/>
      <c r="H22" s="70">
        <f t="shared" si="2"/>
        <v>0</v>
      </c>
      <c r="I22" s="52"/>
      <c r="J22" s="70">
        <f t="shared" si="3"/>
        <v>0</v>
      </c>
      <c r="K22" s="70" t="str">
        <f t="shared" si="1"/>
        <v>-</v>
      </c>
      <c r="M22" s="52"/>
      <c r="N22" s="70" t="str">
        <f t="shared" si="0"/>
        <v>-</v>
      </c>
      <c r="P22" s="57"/>
    </row>
    <row r="23" spans="2:16" x14ac:dyDescent="0.2">
      <c r="B23" s="56"/>
      <c r="F23" s="68"/>
      <c r="G23" s="52"/>
      <c r="H23" s="70">
        <f t="shared" si="2"/>
        <v>0</v>
      </c>
      <c r="I23" s="52"/>
      <c r="J23" s="70">
        <f t="shared" si="3"/>
        <v>0</v>
      </c>
      <c r="K23" s="70" t="str">
        <f t="shared" si="1"/>
        <v>-</v>
      </c>
      <c r="M23" s="52"/>
      <c r="N23" s="70" t="str">
        <f t="shared" si="0"/>
        <v>-</v>
      </c>
      <c r="P23" s="57"/>
    </row>
    <row r="24" spans="2:16" x14ac:dyDescent="0.2">
      <c r="B24" s="56"/>
      <c r="F24" s="68"/>
      <c r="G24" s="52"/>
      <c r="H24" s="70">
        <f t="shared" si="2"/>
        <v>0</v>
      </c>
      <c r="I24" s="52"/>
      <c r="J24" s="70">
        <f t="shared" si="3"/>
        <v>0</v>
      </c>
      <c r="K24" s="70" t="str">
        <f t="shared" si="1"/>
        <v>-</v>
      </c>
      <c r="M24" s="52"/>
      <c r="N24" s="70" t="str">
        <f t="shared" si="0"/>
        <v>-</v>
      </c>
      <c r="P24" s="57"/>
    </row>
    <row r="25" spans="2:16" x14ac:dyDescent="0.2">
      <c r="B25" s="56"/>
      <c r="F25" s="68"/>
      <c r="G25" s="52"/>
      <c r="H25" s="70">
        <f t="shared" si="2"/>
        <v>0</v>
      </c>
      <c r="I25" s="52"/>
      <c r="J25" s="70">
        <f t="shared" si="3"/>
        <v>0</v>
      </c>
      <c r="K25" s="70" t="str">
        <f t="shared" si="1"/>
        <v>-</v>
      </c>
      <c r="M25" s="52"/>
      <c r="N25" s="70" t="str">
        <f t="shared" si="0"/>
        <v>-</v>
      </c>
      <c r="P25" s="57"/>
    </row>
    <row r="26" spans="2:16" x14ac:dyDescent="0.2">
      <c r="B26" s="56"/>
      <c r="F26" s="68" t="s">
        <v>27</v>
      </c>
      <c r="G26" s="52">
        <f>G15-SUM(G16:G25)</f>
        <v>-1.000000000000012E-2</v>
      </c>
      <c r="H26" s="70">
        <f t="shared" si="2"/>
        <v>-1.1764705882353083E-2</v>
      </c>
      <c r="I26" s="52">
        <f>I15-SUM(I16:I25)</f>
        <v>2.0000000000000018E-2</v>
      </c>
      <c r="J26" s="70">
        <f t="shared" si="3"/>
        <v>1.4814814814814828E-2</v>
      </c>
      <c r="K26" s="70">
        <f t="shared" si="1"/>
        <v>-1.5000000000000056</v>
      </c>
      <c r="M26" s="52">
        <f>M15-SUM(M16:M25)</f>
        <v>0</v>
      </c>
      <c r="N26" s="52" t="str">
        <f t="shared" si="0"/>
        <v>-</v>
      </c>
      <c r="P26" s="57"/>
    </row>
    <row r="27" spans="2:16" x14ac:dyDescent="0.2">
      <c r="B27" s="56"/>
      <c r="F27" s="63" t="s">
        <v>28</v>
      </c>
      <c r="G27" s="65">
        <f>+SUM(G28:G31)</f>
        <v>2045.3</v>
      </c>
      <c r="H27" s="71">
        <f>+G27/G32</f>
        <v>0.9995845856853115</v>
      </c>
      <c r="I27" s="65">
        <f>+SUM(I28:I31)</f>
        <v>3040.78</v>
      </c>
      <c r="J27" s="65"/>
      <c r="K27" s="71">
        <f t="shared" ref="K27:K32" si="4">+IFERROR(G27/I27-1, "-")</f>
        <v>-0.32737652839074194</v>
      </c>
      <c r="M27" s="65">
        <f>+SUM(M28:M31)</f>
        <v>2050.91</v>
      </c>
      <c r="N27" s="71">
        <f>+IFERROR(G27/M27-1, "-")</f>
        <v>-2.7353711279383131E-3</v>
      </c>
      <c r="P27" s="57"/>
    </row>
    <row r="28" spans="2:16" x14ac:dyDescent="0.2">
      <c r="B28" s="56"/>
      <c r="F28" s="68" t="s">
        <v>29</v>
      </c>
      <c r="G28" s="52">
        <v>2042.19</v>
      </c>
      <c r="H28" s="70">
        <f>+G28/G$27</f>
        <v>0.99847944066885064</v>
      </c>
      <c r="I28" s="52">
        <v>3038.84</v>
      </c>
      <c r="J28" s="70">
        <f t="shared" ref="J28:J31" si="5">+I28/I$27</f>
        <v>0.99936200580114309</v>
      </c>
      <c r="K28" s="70">
        <f t="shared" si="4"/>
        <v>-0.32797054139079385</v>
      </c>
      <c r="M28" s="52">
        <v>2047.69</v>
      </c>
      <c r="N28" s="70">
        <f t="shared" ref="N28:N32" si="6">+IFERROR(G28/M28-1, "-")</f>
        <v>-2.6859534402180474E-3</v>
      </c>
      <c r="P28" s="57"/>
    </row>
    <row r="29" spans="2:16" x14ac:dyDescent="0.2">
      <c r="B29" s="56"/>
      <c r="F29" s="68" t="s">
        <v>31</v>
      </c>
      <c r="G29" s="52">
        <v>3.11</v>
      </c>
      <c r="H29" s="70">
        <f t="shared" ref="H29:H31" si="7">+G29/G$27</f>
        <v>1.5205593311494645E-3</v>
      </c>
      <c r="I29" s="52">
        <v>1.94</v>
      </c>
      <c r="J29" s="70">
        <f t="shared" si="5"/>
        <v>6.3799419885687218E-4</v>
      </c>
      <c r="K29" s="70">
        <f t="shared" si="4"/>
        <v>0.60309278350515472</v>
      </c>
      <c r="M29" s="52">
        <v>3.22</v>
      </c>
      <c r="N29" s="70">
        <f t="shared" si="6"/>
        <v>-3.4161490683229934E-2</v>
      </c>
      <c r="P29" s="57"/>
    </row>
    <row r="30" spans="2:16" x14ac:dyDescent="0.2">
      <c r="B30" s="56"/>
      <c r="F30" s="69"/>
      <c r="G30" s="52"/>
      <c r="H30" s="70">
        <f t="shared" si="7"/>
        <v>0</v>
      </c>
      <c r="I30" s="52"/>
      <c r="J30" s="70">
        <f t="shared" si="5"/>
        <v>0</v>
      </c>
      <c r="K30" s="70" t="str">
        <f t="shared" si="4"/>
        <v>-</v>
      </c>
      <c r="M30" s="52"/>
      <c r="N30" s="70" t="str">
        <f t="shared" si="6"/>
        <v>-</v>
      </c>
      <c r="P30" s="57"/>
    </row>
    <row r="31" spans="2:16" x14ac:dyDescent="0.2">
      <c r="B31" s="56"/>
      <c r="F31" s="69"/>
      <c r="G31" s="52"/>
      <c r="H31" s="70">
        <f t="shared" si="7"/>
        <v>0</v>
      </c>
      <c r="I31" s="52"/>
      <c r="J31" s="70">
        <f t="shared" si="5"/>
        <v>0</v>
      </c>
      <c r="K31" s="70" t="str">
        <f t="shared" si="4"/>
        <v>-</v>
      </c>
      <c r="M31" s="52"/>
      <c r="N31" s="70" t="str">
        <f t="shared" si="6"/>
        <v>-</v>
      </c>
      <c r="P31" s="57"/>
    </row>
    <row r="32" spans="2:16" x14ac:dyDescent="0.2">
      <c r="B32" s="56"/>
      <c r="F32" s="63" t="s">
        <v>33</v>
      </c>
      <c r="G32" s="65">
        <f>+G27+G15</f>
        <v>2046.1499999999999</v>
      </c>
      <c r="H32" s="65"/>
      <c r="I32" s="65">
        <f>+I27+I15</f>
        <v>3042.13</v>
      </c>
      <c r="J32" s="65"/>
      <c r="K32" s="71">
        <f t="shared" si="4"/>
        <v>-0.32739560768277498</v>
      </c>
      <c r="M32" s="65">
        <f>+M27+M15</f>
        <v>2052.1</v>
      </c>
      <c r="N32" s="71">
        <f t="shared" si="6"/>
        <v>-2.8994688368013666E-3</v>
      </c>
      <c r="P32" s="57"/>
    </row>
    <row r="33" spans="2:16" x14ac:dyDescent="0.2">
      <c r="B33" s="56"/>
      <c r="F33" s="66"/>
      <c r="G33" s="80">
        <f>+G32/G34</f>
        <v>0.13454714986112279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38</v>
      </c>
      <c r="G44" s="52">
        <v>1599.34</v>
      </c>
      <c r="H44" s="70">
        <f>+G44/G$55</f>
        <v>0.781633800063534</v>
      </c>
      <c r="I44" s="52">
        <v>1863.13</v>
      </c>
      <c r="J44" s="70">
        <f>+I44/I$55</f>
        <v>0.61244259778510457</v>
      </c>
      <c r="K44" s="70">
        <f t="shared" ref="K44:K55" si="8">+IFERROR(G44/I44-1, "-")</f>
        <v>-0.14158432315512082</v>
      </c>
      <c r="M44" s="52">
        <v>1031.3399999999999</v>
      </c>
      <c r="N44" s="70">
        <f t="shared" ref="N44:N55" si="9">+IFERROR(G44/M44-1, "-")</f>
        <v>0.55073981422227392</v>
      </c>
      <c r="P44" s="57"/>
    </row>
    <row r="45" spans="2:16" x14ac:dyDescent="0.2">
      <c r="B45" s="56"/>
      <c r="F45" s="62" t="s">
        <v>59</v>
      </c>
      <c r="G45" s="52">
        <v>201.7</v>
      </c>
      <c r="H45" s="70">
        <f t="shared" ref="H45:H54" si="10">+G45/G$55</f>
        <v>9.8575373261979821E-2</v>
      </c>
      <c r="I45" s="52">
        <v>536.65</v>
      </c>
      <c r="J45" s="70">
        <f t="shared" ref="J45:J54" si="11">+I45/I$55</f>
        <v>0.17640600500307349</v>
      </c>
      <c r="K45" s="70">
        <f t="shared" si="8"/>
        <v>-0.62414981831733907</v>
      </c>
      <c r="M45" s="52">
        <v>494.42</v>
      </c>
      <c r="N45" s="70">
        <f t="shared" si="9"/>
        <v>-0.59204724727964075</v>
      </c>
      <c r="P45" s="57"/>
    </row>
    <row r="46" spans="2:16" x14ac:dyDescent="0.2">
      <c r="B46" s="56"/>
      <c r="F46" s="62" t="s">
        <v>60</v>
      </c>
      <c r="G46" s="52">
        <v>105.97</v>
      </c>
      <c r="H46" s="70">
        <f t="shared" si="10"/>
        <v>5.1789946973584543E-2</v>
      </c>
      <c r="I46" s="52">
        <v>88.67</v>
      </c>
      <c r="J46" s="70">
        <f t="shared" si="11"/>
        <v>2.9147340843422208E-2</v>
      </c>
      <c r="K46" s="70">
        <f t="shared" si="8"/>
        <v>0.19510544716364042</v>
      </c>
      <c r="M46" s="52">
        <v>19.149999999999999</v>
      </c>
      <c r="N46" s="70">
        <f t="shared" si="9"/>
        <v>4.5336814621409927</v>
      </c>
      <c r="P46" s="57"/>
    </row>
    <row r="47" spans="2:16" x14ac:dyDescent="0.2">
      <c r="B47" s="56"/>
      <c r="F47" s="62" t="s">
        <v>41</v>
      </c>
      <c r="G47" s="52">
        <v>85.91</v>
      </c>
      <c r="H47" s="70">
        <f t="shared" si="10"/>
        <v>4.1986169146934489E-2</v>
      </c>
      <c r="I47" s="52">
        <v>223.4</v>
      </c>
      <c r="J47" s="70">
        <f t="shared" si="11"/>
        <v>7.3435389020193087E-2</v>
      </c>
      <c r="K47" s="70">
        <f t="shared" si="8"/>
        <v>-0.61544315129811999</v>
      </c>
      <c r="M47" s="52">
        <v>234.22</v>
      </c>
      <c r="N47" s="70">
        <f t="shared" si="9"/>
        <v>-0.63320809495346264</v>
      </c>
      <c r="P47" s="57"/>
    </row>
    <row r="48" spans="2:16" x14ac:dyDescent="0.2">
      <c r="B48" s="56"/>
      <c r="F48" s="62" t="s">
        <v>47</v>
      </c>
      <c r="G48" s="52">
        <v>29.27</v>
      </c>
      <c r="H48" s="70">
        <f t="shared" si="10"/>
        <v>1.4304914106981405E-2</v>
      </c>
      <c r="I48" s="52">
        <v>164.85</v>
      </c>
      <c r="J48" s="70">
        <f t="shared" si="11"/>
        <v>5.4189005729538178E-2</v>
      </c>
      <c r="K48" s="70">
        <f t="shared" si="8"/>
        <v>-0.82244464664846828</v>
      </c>
      <c r="M48" s="52">
        <v>43.53</v>
      </c>
      <c r="N48" s="70">
        <f t="shared" si="9"/>
        <v>-0.32759016770043647</v>
      </c>
      <c r="P48" s="57"/>
    </row>
    <row r="49" spans="2:16" x14ac:dyDescent="0.2">
      <c r="B49" s="56"/>
      <c r="F49" s="62" t="s">
        <v>42</v>
      </c>
      <c r="G49" s="52">
        <v>9.4499999999999993</v>
      </c>
      <c r="H49" s="70">
        <f t="shared" si="10"/>
        <v>4.6184297338904773E-3</v>
      </c>
      <c r="I49" s="52">
        <v>52.61</v>
      </c>
      <c r="J49" s="70">
        <f t="shared" si="11"/>
        <v>1.7293804012320314E-2</v>
      </c>
      <c r="K49" s="70">
        <f t="shared" si="8"/>
        <v>-0.82037635430526512</v>
      </c>
      <c r="M49" s="52">
        <v>92.91</v>
      </c>
      <c r="N49" s="70">
        <f t="shared" si="9"/>
        <v>-0.89828866645140459</v>
      </c>
      <c r="P49" s="57"/>
    </row>
    <row r="50" spans="2:16" x14ac:dyDescent="0.2">
      <c r="B50" s="56"/>
      <c r="F50" s="62" t="s">
        <v>39</v>
      </c>
      <c r="G50" s="52">
        <v>8.9</v>
      </c>
      <c r="H50" s="70">
        <f t="shared" si="10"/>
        <v>4.3496322361508202E-3</v>
      </c>
      <c r="I50" s="52">
        <v>1.0900000000000001</v>
      </c>
      <c r="J50" s="70">
        <f t="shared" si="11"/>
        <v>3.5830158474489915E-4</v>
      </c>
      <c r="K50" s="70">
        <f t="shared" si="8"/>
        <v>7.1651376146788994</v>
      </c>
      <c r="M50" s="52">
        <v>0.73</v>
      </c>
      <c r="N50" s="70">
        <f t="shared" si="9"/>
        <v>11.19178082191781</v>
      </c>
      <c r="P50" s="57"/>
    </row>
    <row r="51" spans="2:16" x14ac:dyDescent="0.2">
      <c r="B51" s="56"/>
      <c r="F51" s="62" t="s">
        <v>44</v>
      </c>
      <c r="G51" s="52">
        <v>2.11</v>
      </c>
      <c r="H51" s="70">
        <f t="shared" si="10"/>
        <v>1.0312049458739583E-3</v>
      </c>
      <c r="I51" s="52">
        <v>4.38</v>
      </c>
      <c r="J51" s="70">
        <f t="shared" si="11"/>
        <v>1.43978067998409E-3</v>
      </c>
      <c r="K51" s="70">
        <f t="shared" si="8"/>
        <v>-0.5182648401826484</v>
      </c>
      <c r="M51" s="52">
        <v>2.4900000000000002</v>
      </c>
      <c r="N51" s="70">
        <f t="shared" si="9"/>
        <v>-0.15261044176706839</v>
      </c>
      <c r="P51" s="57"/>
    </row>
    <row r="52" spans="2:16" x14ac:dyDescent="0.2">
      <c r="B52" s="56"/>
      <c r="F52" s="62" t="s">
        <v>105</v>
      </c>
      <c r="G52" s="52">
        <v>1.65</v>
      </c>
      <c r="H52" s="70">
        <f t="shared" si="10"/>
        <v>8.0639249321897224E-4</v>
      </c>
      <c r="I52" s="52">
        <v>1.97</v>
      </c>
      <c r="J52" s="70">
        <f t="shared" si="11"/>
        <v>6.4757258894261583E-4</v>
      </c>
      <c r="K52" s="70">
        <f t="shared" si="8"/>
        <v>-0.1624365482233503</v>
      </c>
      <c r="M52" s="52">
        <v>1.84</v>
      </c>
      <c r="N52" s="70">
        <f t="shared" si="9"/>
        <v>-0.10326086956521752</v>
      </c>
      <c r="P52" s="57"/>
    </row>
    <row r="53" spans="2:16" x14ac:dyDescent="0.2">
      <c r="B53" s="56"/>
      <c r="F53" s="62" t="s">
        <v>100</v>
      </c>
      <c r="G53" s="52">
        <v>1.51</v>
      </c>
      <c r="H53" s="70">
        <f t="shared" si="10"/>
        <v>7.3797131197615034E-4</v>
      </c>
      <c r="I53" s="52">
        <v>4.22</v>
      </c>
      <c r="J53" s="70">
        <f t="shared" si="11"/>
        <v>1.3871859519481414E-3</v>
      </c>
      <c r="K53" s="70">
        <f t="shared" si="8"/>
        <v>-0.64218009478672977</v>
      </c>
      <c r="M53" s="52">
        <v>5.16</v>
      </c>
      <c r="N53" s="70">
        <f t="shared" si="9"/>
        <v>-0.70736434108527124</v>
      </c>
      <c r="P53" s="57"/>
    </row>
    <row r="54" spans="2:16" x14ac:dyDescent="0.2">
      <c r="B54" s="56"/>
      <c r="F54" s="63" t="s">
        <v>27</v>
      </c>
      <c r="G54" s="52">
        <f>+G32-SUM(G44:G53)</f>
        <v>0.33999999999969077</v>
      </c>
      <c r="H54" s="70">
        <f t="shared" si="10"/>
        <v>1.6616572587527345E-4</v>
      </c>
      <c r="I54" s="52">
        <f>+I32-SUM(I44:I53)</f>
        <v>101.15999999999985</v>
      </c>
      <c r="J54" s="70">
        <f t="shared" si="11"/>
        <v>3.325301680072839E-2</v>
      </c>
      <c r="K54" s="70">
        <f t="shared" si="8"/>
        <v>-0.99663898774219362</v>
      </c>
      <c r="M54" s="52">
        <f>+M32-SUM(M44:M53)</f>
        <v>126.30999999999972</v>
      </c>
      <c r="N54" s="71">
        <f t="shared" si="9"/>
        <v>-0.99730820995962555</v>
      </c>
      <c r="P54" s="57"/>
    </row>
    <row r="55" spans="2:16" x14ac:dyDescent="0.2">
      <c r="B55" s="56"/>
      <c r="F55" s="63" t="s">
        <v>33</v>
      </c>
      <c r="G55" s="65">
        <f>+SUM(G44:G54)</f>
        <v>2046.1499999999999</v>
      </c>
      <c r="H55" s="65"/>
      <c r="I55" s="65">
        <f>+SUM(I44:I54)</f>
        <v>3042.13</v>
      </c>
      <c r="J55" s="65"/>
      <c r="K55" s="71">
        <f t="shared" si="8"/>
        <v>-0.32739560768277498</v>
      </c>
      <c r="M55" s="65">
        <f>+SUM(M44:M54)</f>
        <v>2052.1</v>
      </c>
      <c r="N55" s="71">
        <f t="shared" si="9"/>
        <v>-2.8994688368013666E-3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72">
        <f>+SUM(G68:G78)</f>
        <v>0.85</v>
      </c>
      <c r="H67" s="65"/>
      <c r="I67" s="65">
        <f>+SUM(I68:I78)</f>
        <v>1.35</v>
      </c>
      <c r="J67" s="65"/>
      <c r="K67" s="71">
        <f t="shared" ref="K67:K91" si="12">+IFERROR(G67/I67-1, "-")</f>
        <v>-0.37037037037037046</v>
      </c>
      <c r="M67" s="65">
        <f>+SUM(M68:M78)</f>
        <v>1.19</v>
      </c>
      <c r="N67" s="71">
        <f t="shared" ref="N67:N91" si="13">+IFERROR(G67/M67-1, "-")</f>
        <v>-0.2857142857142857</v>
      </c>
      <c r="P67" s="57"/>
    </row>
    <row r="68" spans="2:16" x14ac:dyDescent="0.2">
      <c r="B68" s="56"/>
      <c r="F68" s="68" t="s">
        <v>50</v>
      </c>
      <c r="G68" s="74">
        <v>0.24</v>
      </c>
      <c r="H68" s="70">
        <f>+G68/G$67</f>
        <v>0.28235294117647058</v>
      </c>
      <c r="I68" s="74">
        <v>0.86</v>
      </c>
      <c r="J68" s="70">
        <f>+I68/I$67</f>
        <v>0.63703703703703696</v>
      </c>
      <c r="K68" s="70">
        <f t="shared" si="12"/>
        <v>-0.72093023255813948</v>
      </c>
      <c r="M68" s="52">
        <v>0.61</v>
      </c>
      <c r="N68" s="70">
        <f t="shared" si="13"/>
        <v>-0.60655737704918034</v>
      </c>
      <c r="P68" s="57"/>
    </row>
    <row r="69" spans="2:16" x14ac:dyDescent="0.2">
      <c r="B69" s="56"/>
      <c r="F69" s="68" t="s">
        <v>102</v>
      </c>
      <c r="G69" s="74">
        <v>0.13</v>
      </c>
      <c r="H69" s="70">
        <f t="shared" ref="H69:H78" si="14">+G69/G$67</f>
        <v>0.15294117647058825</v>
      </c>
      <c r="I69" s="74">
        <v>0.13</v>
      </c>
      <c r="J69" s="70">
        <f t="shared" ref="J69:J78" si="15">+I69/I$67</f>
        <v>9.6296296296296297E-2</v>
      </c>
      <c r="K69" s="70">
        <f t="shared" si="12"/>
        <v>0</v>
      </c>
      <c r="M69" s="52">
        <v>0</v>
      </c>
      <c r="N69" s="70" t="str">
        <f t="shared" si="13"/>
        <v>-</v>
      </c>
      <c r="P69" s="57"/>
    </row>
    <row r="70" spans="2:16" x14ac:dyDescent="0.2">
      <c r="B70" s="56"/>
      <c r="F70" s="68" t="s">
        <v>167</v>
      </c>
      <c r="G70" s="74">
        <v>0.11</v>
      </c>
      <c r="H70" s="70">
        <f t="shared" si="14"/>
        <v>0.12941176470588237</v>
      </c>
      <c r="I70" s="74">
        <v>0</v>
      </c>
      <c r="J70" s="70">
        <f t="shared" si="15"/>
        <v>0</v>
      </c>
      <c r="K70" s="70" t="str">
        <f t="shared" si="12"/>
        <v>-</v>
      </c>
      <c r="M70" s="52">
        <v>0</v>
      </c>
      <c r="N70" s="70" t="str">
        <f t="shared" si="13"/>
        <v>-</v>
      </c>
      <c r="P70" s="57"/>
    </row>
    <row r="71" spans="2:16" x14ac:dyDescent="0.2">
      <c r="B71" s="56"/>
      <c r="F71" s="68" t="s">
        <v>168</v>
      </c>
      <c r="G71" s="74">
        <v>7.0000000000000007E-2</v>
      </c>
      <c r="H71" s="70">
        <f t="shared" si="14"/>
        <v>8.2352941176470601E-2</v>
      </c>
      <c r="I71" s="74">
        <v>0.02</v>
      </c>
      <c r="J71" s="70">
        <f t="shared" si="15"/>
        <v>1.4814814814814814E-2</v>
      </c>
      <c r="K71" s="70">
        <f t="shared" si="12"/>
        <v>2.5000000000000004</v>
      </c>
      <c r="M71" s="52">
        <v>0</v>
      </c>
      <c r="N71" s="70" t="str">
        <f t="shared" si="13"/>
        <v>-</v>
      </c>
      <c r="P71" s="57"/>
    </row>
    <row r="72" spans="2:16" x14ac:dyDescent="0.2">
      <c r="B72" s="56"/>
      <c r="F72" s="68" t="s">
        <v>169</v>
      </c>
      <c r="G72" s="74">
        <v>0.06</v>
      </c>
      <c r="H72" s="70">
        <f t="shared" si="14"/>
        <v>7.0588235294117646E-2</v>
      </c>
      <c r="I72" s="74">
        <v>0</v>
      </c>
      <c r="J72" s="70">
        <f t="shared" si="15"/>
        <v>0</v>
      </c>
      <c r="K72" s="70" t="str">
        <f t="shared" si="12"/>
        <v>-</v>
      </c>
      <c r="M72" s="52">
        <v>0</v>
      </c>
      <c r="N72" s="70" t="str">
        <f t="shared" si="13"/>
        <v>-</v>
      </c>
      <c r="P72" s="57"/>
    </row>
    <row r="73" spans="2:16" x14ac:dyDescent="0.2">
      <c r="B73" s="56"/>
      <c r="F73" s="68" t="s">
        <v>170</v>
      </c>
      <c r="G73" s="74">
        <v>0.05</v>
      </c>
      <c r="H73" s="70">
        <f t="shared" si="14"/>
        <v>5.8823529411764712E-2</v>
      </c>
      <c r="I73" s="74">
        <v>0</v>
      </c>
      <c r="J73" s="70">
        <f t="shared" si="15"/>
        <v>0</v>
      </c>
      <c r="K73" s="70" t="str">
        <f t="shared" si="12"/>
        <v>-</v>
      </c>
      <c r="M73" s="52">
        <v>0</v>
      </c>
      <c r="N73" s="70" t="str">
        <f t="shared" si="13"/>
        <v>-</v>
      </c>
      <c r="P73" s="57"/>
    </row>
    <row r="74" spans="2:16" x14ac:dyDescent="0.2">
      <c r="B74" s="56"/>
      <c r="F74" s="68" t="s">
        <v>171</v>
      </c>
      <c r="G74" s="74">
        <v>0.05</v>
      </c>
      <c r="H74" s="70">
        <f t="shared" si="14"/>
        <v>5.8823529411764712E-2</v>
      </c>
      <c r="I74" s="52">
        <v>0</v>
      </c>
      <c r="J74" s="70">
        <f t="shared" si="15"/>
        <v>0</v>
      </c>
      <c r="K74" s="70" t="str">
        <f t="shared" si="12"/>
        <v>-</v>
      </c>
      <c r="M74" s="52">
        <v>0</v>
      </c>
      <c r="N74" s="70" t="str">
        <f t="shared" si="13"/>
        <v>-</v>
      </c>
      <c r="P74" s="57"/>
    </row>
    <row r="75" spans="2:16" x14ac:dyDescent="0.2">
      <c r="B75" s="56"/>
      <c r="F75" s="68" t="s">
        <v>172</v>
      </c>
      <c r="G75" s="74">
        <v>0.04</v>
      </c>
      <c r="H75" s="70">
        <f t="shared" si="14"/>
        <v>4.7058823529411764E-2</v>
      </c>
      <c r="I75" s="52">
        <v>0</v>
      </c>
      <c r="J75" s="70">
        <f t="shared" si="15"/>
        <v>0</v>
      </c>
      <c r="K75" s="70" t="str">
        <f t="shared" si="12"/>
        <v>-</v>
      </c>
      <c r="M75" s="52">
        <v>0</v>
      </c>
      <c r="N75" s="70" t="str">
        <f t="shared" si="13"/>
        <v>-</v>
      </c>
      <c r="P75" s="57"/>
    </row>
    <row r="76" spans="2:16" x14ac:dyDescent="0.2">
      <c r="B76" s="56"/>
      <c r="F76" s="68" t="s">
        <v>173</v>
      </c>
      <c r="G76" s="74">
        <v>0.03</v>
      </c>
      <c r="H76" s="70">
        <f t="shared" si="14"/>
        <v>3.5294117647058823E-2</v>
      </c>
      <c r="I76" s="52">
        <v>0</v>
      </c>
      <c r="J76" s="70">
        <f t="shared" si="15"/>
        <v>0</v>
      </c>
      <c r="K76" s="70" t="str">
        <f t="shared" si="12"/>
        <v>-</v>
      </c>
      <c r="M76" s="52">
        <v>0</v>
      </c>
      <c r="N76" s="70" t="str">
        <f t="shared" si="13"/>
        <v>-</v>
      </c>
      <c r="P76" s="57"/>
    </row>
    <row r="77" spans="2:16" x14ac:dyDescent="0.2">
      <c r="B77" s="56"/>
      <c r="F77" s="68" t="s">
        <v>174</v>
      </c>
      <c r="G77" s="74">
        <v>0.03</v>
      </c>
      <c r="H77" s="70">
        <f t="shared" si="14"/>
        <v>3.5294117647058823E-2</v>
      </c>
      <c r="I77" s="52">
        <v>0</v>
      </c>
      <c r="J77" s="70">
        <f t="shared" si="15"/>
        <v>0</v>
      </c>
      <c r="K77" s="70" t="str">
        <f t="shared" si="12"/>
        <v>-</v>
      </c>
      <c r="M77" s="52">
        <v>0</v>
      </c>
      <c r="N77" s="70" t="str">
        <f t="shared" si="13"/>
        <v>-</v>
      </c>
      <c r="P77" s="57"/>
    </row>
    <row r="78" spans="2:16" x14ac:dyDescent="0.2">
      <c r="B78" s="56"/>
      <c r="F78" s="68" t="s">
        <v>27</v>
      </c>
      <c r="G78" s="52">
        <f>+G15-SUM(G68:G77)</f>
        <v>3.9999999999999702E-2</v>
      </c>
      <c r="H78" s="70">
        <f t="shared" si="14"/>
        <v>4.7058823529411417E-2</v>
      </c>
      <c r="I78" s="52">
        <f>+I15-SUM(I68:I77)</f>
        <v>0.34000000000000008</v>
      </c>
      <c r="J78" s="70">
        <f t="shared" si="15"/>
        <v>0.25185185185185188</v>
      </c>
      <c r="K78" s="70">
        <f t="shared" si="12"/>
        <v>-0.88235294117647145</v>
      </c>
      <c r="M78" s="52">
        <f>+M15-SUM(M68:M77)</f>
        <v>0.57999999999999996</v>
      </c>
      <c r="N78" s="70">
        <f t="shared" si="13"/>
        <v>-0.93103448275862122</v>
      </c>
      <c r="P78" s="57"/>
    </row>
    <row r="79" spans="2:16" x14ac:dyDescent="0.2">
      <c r="B79" s="56"/>
      <c r="F79" s="63" t="s">
        <v>28</v>
      </c>
      <c r="G79" s="65">
        <f>+SUM(G80:G90)</f>
        <v>2045.2999999999997</v>
      </c>
      <c r="H79" s="65"/>
      <c r="I79" s="65">
        <f>+SUM(I80:I90)</f>
        <v>3040.78</v>
      </c>
      <c r="J79" s="65"/>
      <c r="K79" s="71">
        <f t="shared" si="12"/>
        <v>-0.32737652839074194</v>
      </c>
      <c r="M79" s="65">
        <f>+SUM(M80:M90)</f>
        <v>2050.91</v>
      </c>
      <c r="N79" s="71">
        <f t="shared" si="13"/>
        <v>-2.7353711279384241E-3</v>
      </c>
      <c r="P79" s="57"/>
    </row>
    <row r="80" spans="2:16" x14ac:dyDescent="0.2">
      <c r="B80" s="56"/>
      <c r="F80" s="68" t="s">
        <v>158</v>
      </c>
      <c r="G80" s="52">
        <v>1889.84</v>
      </c>
      <c r="H80" s="70">
        <f>+G80/G$79</f>
        <v>0.92399159047572488</v>
      </c>
      <c r="I80" s="52">
        <v>277.93</v>
      </c>
      <c r="J80" s="70">
        <f>+I80/I$79</f>
        <v>9.1400890560974488E-2</v>
      </c>
      <c r="K80" s="70">
        <f t="shared" si="12"/>
        <v>5.7996977656244377</v>
      </c>
      <c r="M80" s="52">
        <v>1909.9</v>
      </c>
      <c r="N80" s="70">
        <f t="shared" si="13"/>
        <v>-1.0503167705115501E-2</v>
      </c>
      <c r="P80" s="57"/>
    </row>
    <row r="81" spans="2:16" x14ac:dyDescent="0.2">
      <c r="B81" s="56"/>
      <c r="F81" s="68" t="s">
        <v>162</v>
      </c>
      <c r="G81" s="52">
        <v>118.36</v>
      </c>
      <c r="H81" s="70">
        <f t="shared" ref="H81:H90" si="16">+G81/G$79</f>
        <v>5.786926123307095E-2</v>
      </c>
      <c r="I81" s="52">
        <v>153</v>
      </c>
      <c r="J81" s="70">
        <f t="shared" ref="J81:J90" si="17">+I81/I$79</f>
        <v>5.0316037332526521E-2</v>
      </c>
      <c r="K81" s="70">
        <f t="shared" si="12"/>
        <v>-0.22640522875816993</v>
      </c>
      <c r="M81" s="52">
        <v>41.15</v>
      </c>
      <c r="N81" s="70">
        <f t="shared" si="13"/>
        <v>1.8763061968408263</v>
      </c>
      <c r="P81" s="57"/>
    </row>
    <row r="82" spans="2:16" x14ac:dyDescent="0.2">
      <c r="B82" s="56"/>
      <c r="F82" s="68" t="s">
        <v>55</v>
      </c>
      <c r="G82" s="52">
        <v>12.17</v>
      </c>
      <c r="H82" s="70">
        <f t="shared" si="16"/>
        <v>5.9502273505109282E-3</v>
      </c>
      <c r="I82" s="52">
        <v>59.11</v>
      </c>
      <c r="J82" s="70">
        <f t="shared" si="17"/>
        <v>1.9439091285788513E-2</v>
      </c>
      <c r="K82" s="70">
        <f t="shared" si="12"/>
        <v>-0.79411267129081375</v>
      </c>
      <c r="M82" s="52">
        <v>95.99</v>
      </c>
      <c r="N82" s="70">
        <f t="shared" si="13"/>
        <v>-0.8732159599958329</v>
      </c>
      <c r="P82" s="57"/>
    </row>
    <row r="83" spans="2:16" x14ac:dyDescent="0.2">
      <c r="B83" s="56"/>
      <c r="F83" s="68" t="s">
        <v>175</v>
      </c>
      <c r="G83" s="52">
        <v>11.86</v>
      </c>
      <c r="H83" s="70">
        <f t="shared" si="16"/>
        <v>5.7986603432259335E-3</v>
      </c>
      <c r="I83" s="52">
        <v>12.23</v>
      </c>
      <c r="J83" s="70">
        <f t="shared" si="17"/>
        <v>4.0219943567111069E-3</v>
      </c>
      <c r="K83" s="70">
        <f t="shared" si="12"/>
        <v>-3.0253475061324697E-2</v>
      </c>
      <c r="M83" s="52">
        <v>0</v>
      </c>
      <c r="N83" s="70" t="str">
        <f t="shared" si="13"/>
        <v>-</v>
      </c>
      <c r="P83" s="57"/>
    </row>
    <row r="84" spans="2:16" x14ac:dyDescent="0.2">
      <c r="B84" s="56"/>
      <c r="F84" s="68" t="s">
        <v>165</v>
      </c>
      <c r="G84" s="52">
        <v>8.99</v>
      </c>
      <c r="H84" s="70">
        <f t="shared" si="16"/>
        <v>4.3954432112648517E-3</v>
      </c>
      <c r="I84" s="52">
        <v>35.96</v>
      </c>
      <c r="J84" s="70">
        <f t="shared" si="17"/>
        <v>1.1825913088089239E-2</v>
      </c>
      <c r="K84" s="70">
        <f t="shared" si="12"/>
        <v>-0.75</v>
      </c>
      <c r="M84" s="52">
        <v>0</v>
      </c>
      <c r="N84" s="70" t="str">
        <f t="shared" si="13"/>
        <v>-</v>
      </c>
      <c r="P84" s="57"/>
    </row>
    <row r="85" spans="2:16" x14ac:dyDescent="0.2">
      <c r="B85" s="56"/>
      <c r="F85" s="68" t="s">
        <v>107</v>
      </c>
      <c r="G85" s="52">
        <v>3.11</v>
      </c>
      <c r="H85" s="70">
        <f t="shared" si="16"/>
        <v>1.5205593311494647E-3</v>
      </c>
      <c r="I85" s="52">
        <v>1.94</v>
      </c>
      <c r="J85" s="70">
        <f t="shared" si="17"/>
        <v>6.3799419885687218E-4</v>
      </c>
      <c r="K85" s="70">
        <f t="shared" si="12"/>
        <v>0.60309278350515472</v>
      </c>
      <c r="M85" s="52">
        <v>3.22</v>
      </c>
      <c r="N85" s="70">
        <f t="shared" si="13"/>
        <v>-3.4161490683229934E-2</v>
      </c>
      <c r="P85" s="57"/>
    </row>
    <row r="86" spans="2:16" x14ac:dyDescent="0.2">
      <c r="B86" s="56"/>
      <c r="F86" s="68" t="s">
        <v>176</v>
      </c>
      <c r="G86" s="52">
        <v>0.77</v>
      </c>
      <c r="H86" s="70">
        <f t="shared" si="16"/>
        <v>3.7647288906272924E-4</v>
      </c>
      <c r="I86" s="52">
        <v>1.1200000000000001</v>
      </c>
      <c r="J86" s="70">
        <f t="shared" si="17"/>
        <v>3.6832654779365824E-4</v>
      </c>
      <c r="K86" s="70">
        <f t="shared" si="12"/>
        <v>-0.3125</v>
      </c>
      <c r="M86" s="52">
        <v>0</v>
      </c>
      <c r="N86" s="70" t="str">
        <f t="shared" si="13"/>
        <v>-</v>
      </c>
      <c r="P86" s="57"/>
    </row>
    <row r="87" spans="2:16" x14ac:dyDescent="0.2">
      <c r="B87" s="56"/>
      <c r="F87" s="68" t="s">
        <v>177</v>
      </c>
      <c r="G87" s="52">
        <v>0.2</v>
      </c>
      <c r="H87" s="70">
        <f t="shared" si="16"/>
        <v>9.7785165990319281E-5</v>
      </c>
      <c r="I87" s="52">
        <v>0.67</v>
      </c>
      <c r="J87" s="70">
        <f t="shared" si="17"/>
        <v>2.2033820269799195E-4</v>
      </c>
      <c r="K87" s="70">
        <f t="shared" si="12"/>
        <v>-0.70149253731343286</v>
      </c>
      <c r="M87" s="52">
        <v>0.64</v>
      </c>
      <c r="N87" s="70">
        <f t="shared" si="13"/>
        <v>-0.6875</v>
      </c>
      <c r="P87" s="57"/>
    </row>
    <row r="88" spans="2:16" x14ac:dyDescent="0.2">
      <c r="B88" s="56"/>
      <c r="F88" s="68"/>
      <c r="G88" s="52"/>
      <c r="H88" s="70">
        <f t="shared" si="16"/>
        <v>0</v>
      </c>
      <c r="I88" s="52"/>
      <c r="J88" s="70">
        <f t="shared" si="17"/>
        <v>0</v>
      </c>
      <c r="K88" s="70" t="str">
        <f t="shared" si="12"/>
        <v>-</v>
      </c>
      <c r="M88" s="52"/>
      <c r="N88" s="70" t="str">
        <f t="shared" si="13"/>
        <v>-</v>
      </c>
      <c r="P88" s="57"/>
    </row>
    <row r="89" spans="2:16" x14ac:dyDescent="0.2">
      <c r="B89" s="56"/>
      <c r="F89" s="68"/>
      <c r="G89" s="52"/>
      <c r="H89" s="70">
        <f t="shared" si="16"/>
        <v>0</v>
      </c>
      <c r="I89" s="52"/>
      <c r="J89" s="70">
        <f t="shared" si="17"/>
        <v>0</v>
      </c>
      <c r="K89" s="70" t="str">
        <f t="shared" si="12"/>
        <v>-</v>
      </c>
      <c r="M89" s="52"/>
      <c r="N89" s="70" t="str">
        <f t="shared" si="13"/>
        <v>-</v>
      </c>
      <c r="P89" s="57"/>
    </row>
    <row r="90" spans="2:16" x14ac:dyDescent="0.2">
      <c r="B90" s="56"/>
      <c r="F90" s="68"/>
      <c r="G90" s="52">
        <f>+G27-SUM(G80:G89)</f>
        <v>0</v>
      </c>
      <c r="H90" s="70">
        <f t="shared" si="16"/>
        <v>0</v>
      </c>
      <c r="I90" s="52">
        <f>+I27-SUM(I80:I89)</f>
        <v>2498.8200000000002</v>
      </c>
      <c r="J90" s="70">
        <f t="shared" si="17"/>
        <v>0.8217694144265616</v>
      </c>
      <c r="K90" s="70">
        <f t="shared" si="12"/>
        <v>-1</v>
      </c>
      <c r="M90" s="52">
        <f>+M27-SUM(M80:M89)</f>
        <v>9.9999999997635314E-3</v>
      </c>
      <c r="N90" s="70">
        <f t="shared" si="13"/>
        <v>-1</v>
      </c>
      <c r="P90" s="57"/>
    </row>
    <row r="91" spans="2:16" x14ac:dyDescent="0.2">
      <c r="B91" s="56"/>
      <c r="F91" s="63" t="s">
        <v>33</v>
      </c>
      <c r="G91" s="65">
        <f>+G79+G67</f>
        <v>2046.1499999999996</v>
      </c>
      <c r="H91" s="65"/>
      <c r="I91" s="65">
        <f>+I79+I67</f>
        <v>3042.13</v>
      </c>
      <c r="J91" s="65"/>
      <c r="K91" s="71">
        <f t="shared" si="12"/>
        <v>-0.32739560768277509</v>
      </c>
      <c r="M91" s="65">
        <f>+M79+M67</f>
        <v>2052.1</v>
      </c>
      <c r="N91" s="71">
        <f t="shared" si="13"/>
        <v>-2.8994688368014776E-3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B30" zoomScale="113" zoomScaleNormal="85" workbookViewId="0">
      <selection activeCell="G70" sqref="G69:G70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142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72">
        <v>46.67</v>
      </c>
      <c r="H15" s="71">
        <f>1-H27</f>
        <v>5.9131338215543616E-2</v>
      </c>
      <c r="I15" s="65">
        <v>52.19</v>
      </c>
      <c r="J15" s="65"/>
      <c r="K15" s="71">
        <f>+IFERROR(G15/I15-1, "-")</f>
        <v>-0.10576738838858013</v>
      </c>
      <c r="L15" s="66"/>
      <c r="M15" s="65">
        <v>40.049999999999997</v>
      </c>
      <c r="N15" s="71">
        <f t="shared" ref="N15:N26" si="0">+IFERROR(G15/M15-1, "-")</f>
        <v>0.16529338327091159</v>
      </c>
      <c r="O15" s="66"/>
      <c r="P15" s="57"/>
    </row>
    <row r="16" spans="2:16" x14ac:dyDescent="0.2">
      <c r="B16" s="56"/>
      <c r="F16" s="68" t="s">
        <v>17</v>
      </c>
      <c r="G16" s="74">
        <v>44.63</v>
      </c>
      <c r="H16" s="70">
        <f>+G16/G$15</f>
        <v>0.95628883651167773</v>
      </c>
      <c r="I16" s="52">
        <v>40.729999999999997</v>
      </c>
      <c r="J16" s="70">
        <f>+I16/I$15</f>
        <v>0.78041770454109982</v>
      </c>
      <c r="K16" s="70">
        <f t="shared" ref="K16:K26" si="1">+IFERROR(G16/I16-1, "-")</f>
        <v>9.5752516572551016E-2</v>
      </c>
      <c r="L16" s="66"/>
      <c r="M16" s="52">
        <v>28.1</v>
      </c>
      <c r="N16" s="70">
        <f t="shared" si="0"/>
        <v>0.58825622775800723</v>
      </c>
      <c r="O16" s="66"/>
      <c r="P16" s="57"/>
    </row>
    <row r="17" spans="2:16" x14ac:dyDescent="0.2">
      <c r="B17" s="56"/>
      <c r="F17" s="68" t="s">
        <v>19</v>
      </c>
      <c r="G17" s="74">
        <v>1.48</v>
      </c>
      <c r="H17" s="70">
        <f t="shared" ref="H17:H26" si="2">+G17/G$15</f>
        <v>3.1712020569959289E-2</v>
      </c>
      <c r="I17" s="52">
        <v>0.86</v>
      </c>
      <c r="J17" s="70">
        <f t="shared" ref="J17:J26" si="3">+I17/I$15</f>
        <v>1.6478252538800538E-2</v>
      </c>
      <c r="K17" s="70">
        <f t="shared" si="1"/>
        <v>0.72093023255813948</v>
      </c>
      <c r="L17" s="66"/>
      <c r="M17" s="52">
        <v>1.24</v>
      </c>
      <c r="N17" s="70">
        <f t="shared" si="0"/>
        <v>0.19354838709677424</v>
      </c>
      <c r="O17" s="66"/>
      <c r="P17" s="57"/>
    </row>
    <row r="18" spans="2:16" x14ac:dyDescent="0.2">
      <c r="B18" s="56"/>
      <c r="F18" s="68" t="s">
        <v>18</v>
      </c>
      <c r="G18" s="74">
        <v>0.02</v>
      </c>
      <c r="H18" s="70">
        <f t="shared" si="2"/>
        <v>4.2854081851296334E-4</v>
      </c>
      <c r="I18" s="52">
        <v>9.9600000000000009</v>
      </c>
      <c r="J18" s="70">
        <f t="shared" si="3"/>
        <v>0.19084115730982951</v>
      </c>
      <c r="K18" s="70">
        <f t="shared" si="1"/>
        <v>-0.99799196787148592</v>
      </c>
      <c r="L18" s="66"/>
      <c r="M18" s="52">
        <v>10.220000000000001</v>
      </c>
      <c r="N18" s="70">
        <f t="shared" si="0"/>
        <v>-0.99804305283757344</v>
      </c>
      <c r="O18" s="66"/>
      <c r="P18" s="57"/>
    </row>
    <row r="19" spans="2:16" x14ac:dyDescent="0.2">
      <c r="B19" s="56"/>
      <c r="F19" s="68" t="s">
        <v>23</v>
      </c>
      <c r="G19" s="74">
        <v>0.24</v>
      </c>
      <c r="H19" s="70">
        <f t="shared" si="2"/>
        <v>5.1424898221555599E-3</v>
      </c>
      <c r="I19" s="52">
        <v>0.01</v>
      </c>
      <c r="J19" s="70">
        <f t="shared" si="3"/>
        <v>1.9160758766047136E-4</v>
      </c>
      <c r="K19" s="70">
        <f t="shared" si="1"/>
        <v>23</v>
      </c>
      <c r="L19" s="66"/>
      <c r="M19" s="52">
        <v>0.01</v>
      </c>
      <c r="N19" s="70">
        <f t="shared" si="0"/>
        <v>23</v>
      </c>
      <c r="O19" s="66"/>
      <c r="P19" s="57"/>
    </row>
    <row r="20" spans="2:16" x14ac:dyDescent="0.2">
      <c r="B20" s="56"/>
      <c r="F20" s="68" t="s">
        <v>22</v>
      </c>
      <c r="G20" s="52">
        <v>0.01</v>
      </c>
      <c r="H20" s="70">
        <f t="shared" si="2"/>
        <v>2.1427040925648167E-4</v>
      </c>
      <c r="I20" s="52">
        <v>0.15</v>
      </c>
      <c r="J20" s="70">
        <f t="shared" si="3"/>
        <v>2.8741138149070704E-3</v>
      </c>
      <c r="K20" s="70">
        <f t="shared" si="1"/>
        <v>-0.93333333333333335</v>
      </c>
      <c r="M20" s="52">
        <v>0</v>
      </c>
      <c r="N20" s="70" t="str">
        <f t="shared" si="0"/>
        <v>-</v>
      </c>
      <c r="P20" s="57"/>
    </row>
    <row r="21" spans="2:16" x14ac:dyDescent="0.2">
      <c r="B21" s="56"/>
      <c r="F21" s="68" t="s">
        <v>26</v>
      </c>
      <c r="G21" s="52">
        <v>0</v>
      </c>
      <c r="H21" s="70">
        <f t="shared" si="2"/>
        <v>0</v>
      </c>
      <c r="I21" s="52">
        <v>0.02</v>
      </c>
      <c r="J21" s="70">
        <f t="shared" si="3"/>
        <v>3.8321517532094272E-4</v>
      </c>
      <c r="K21" s="70">
        <f t="shared" si="1"/>
        <v>-1</v>
      </c>
      <c r="M21" s="52">
        <v>0.01</v>
      </c>
      <c r="N21" s="70">
        <f t="shared" si="0"/>
        <v>-1</v>
      </c>
      <c r="P21" s="57"/>
    </row>
    <row r="22" spans="2:16" x14ac:dyDescent="0.2">
      <c r="B22" s="56"/>
      <c r="F22" s="68" t="s">
        <v>24</v>
      </c>
      <c r="G22" s="52">
        <v>0</v>
      </c>
      <c r="H22" s="70">
        <f t="shared" si="2"/>
        <v>0</v>
      </c>
      <c r="I22" s="52">
        <v>0</v>
      </c>
      <c r="J22" s="70">
        <f t="shared" si="3"/>
        <v>0</v>
      </c>
      <c r="K22" s="70" t="str">
        <f t="shared" si="1"/>
        <v>-</v>
      </c>
      <c r="M22" s="52">
        <v>0.01</v>
      </c>
      <c r="N22" s="70">
        <f t="shared" si="0"/>
        <v>-1</v>
      </c>
      <c r="P22" s="57"/>
    </row>
    <row r="23" spans="2:16" x14ac:dyDescent="0.2">
      <c r="B23" s="56"/>
      <c r="F23" s="68" t="s">
        <v>103</v>
      </c>
      <c r="G23" s="52">
        <v>0</v>
      </c>
      <c r="H23" s="70">
        <f t="shared" si="2"/>
        <v>0</v>
      </c>
      <c r="I23" s="52">
        <v>0</v>
      </c>
      <c r="J23" s="70">
        <f t="shared" si="3"/>
        <v>0</v>
      </c>
      <c r="K23" s="70" t="str">
        <f t="shared" si="1"/>
        <v>-</v>
      </c>
      <c r="M23" s="52">
        <v>0.01</v>
      </c>
      <c r="N23" s="70">
        <f t="shared" si="0"/>
        <v>-1</v>
      </c>
      <c r="P23" s="57"/>
    </row>
    <row r="24" spans="2:16" x14ac:dyDescent="0.2">
      <c r="B24" s="56"/>
      <c r="F24" s="68"/>
      <c r="G24" s="52"/>
      <c r="H24" s="70">
        <f t="shared" si="2"/>
        <v>0</v>
      </c>
      <c r="I24" s="52">
        <v>0.14000000000000001</v>
      </c>
      <c r="J24" s="70">
        <f t="shared" si="3"/>
        <v>2.6825062272465994E-3</v>
      </c>
      <c r="K24" s="70">
        <f t="shared" si="1"/>
        <v>-1</v>
      </c>
      <c r="M24" s="52"/>
      <c r="N24" s="70" t="str">
        <f t="shared" si="0"/>
        <v>-</v>
      </c>
      <c r="P24" s="57"/>
    </row>
    <row r="25" spans="2:16" x14ac:dyDescent="0.2">
      <c r="B25" s="56"/>
      <c r="F25" s="68"/>
      <c r="G25" s="52"/>
      <c r="H25" s="70">
        <f t="shared" si="2"/>
        <v>0</v>
      </c>
      <c r="I25" s="52"/>
      <c r="J25" s="70">
        <f t="shared" si="3"/>
        <v>0</v>
      </c>
      <c r="K25" s="70" t="str">
        <f t="shared" si="1"/>
        <v>-</v>
      </c>
      <c r="M25" s="52"/>
      <c r="N25" s="70" t="str">
        <f t="shared" si="0"/>
        <v>-</v>
      </c>
      <c r="P25" s="57"/>
    </row>
    <row r="26" spans="2:16" x14ac:dyDescent="0.2">
      <c r="B26" s="56"/>
      <c r="F26" s="68" t="s">
        <v>27</v>
      </c>
      <c r="G26" s="52">
        <f>G15-SUM(G16:G25)</f>
        <v>0.28999999999999915</v>
      </c>
      <c r="H26" s="70">
        <f t="shared" si="2"/>
        <v>6.2138418684379504E-3</v>
      </c>
      <c r="I26" s="52">
        <f>I15-SUM(I16:I25)</f>
        <v>0.32000000000000028</v>
      </c>
      <c r="J26" s="70">
        <f t="shared" si="3"/>
        <v>6.1314428051350888E-3</v>
      </c>
      <c r="K26" s="70">
        <f t="shared" si="1"/>
        <v>-9.3750000000003442E-2</v>
      </c>
      <c r="M26" s="52">
        <f>M15-SUM(M16:M25)</f>
        <v>0.45000000000000284</v>
      </c>
      <c r="N26" s="52">
        <f t="shared" si="0"/>
        <v>-0.35555555555556151</v>
      </c>
      <c r="P26" s="57"/>
    </row>
    <row r="27" spans="2:16" x14ac:dyDescent="0.2">
      <c r="B27" s="56"/>
      <c r="F27" s="63" t="s">
        <v>28</v>
      </c>
      <c r="G27" s="65">
        <f>+SUM(G28:G31)</f>
        <v>742.59</v>
      </c>
      <c r="H27" s="71">
        <f>+G27/G32</f>
        <v>0.94086866178445638</v>
      </c>
      <c r="I27" s="65">
        <f>+SUM(I28:I31)</f>
        <v>763.14</v>
      </c>
      <c r="J27" s="65"/>
      <c r="K27" s="71">
        <f t="shared" ref="K27:K32" si="4">+IFERROR(G27/I27-1, "-")</f>
        <v>-2.6928217627171902E-2</v>
      </c>
      <c r="M27" s="65">
        <f>+SUM(M28:M31)</f>
        <v>680.99</v>
      </c>
      <c r="N27" s="71">
        <f>+IFERROR(G27/M27-1, "-")</f>
        <v>9.0456541212059038E-2</v>
      </c>
      <c r="P27" s="57"/>
    </row>
    <row r="28" spans="2:16" x14ac:dyDescent="0.2">
      <c r="B28" s="56"/>
      <c r="F28" s="68" t="s">
        <v>29</v>
      </c>
      <c r="G28" s="52">
        <v>740.99</v>
      </c>
      <c r="H28" s="70">
        <f>+G28/G$27</f>
        <v>0.99784537901129822</v>
      </c>
      <c r="I28" s="52">
        <v>763.05</v>
      </c>
      <c r="J28" s="70">
        <f t="shared" ref="J28:J31" si="5">+I28/I$27</f>
        <v>0.99988206620017295</v>
      </c>
      <c r="K28" s="70">
        <f t="shared" si="4"/>
        <v>-2.891029421400948E-2</v>
      </c>
      <c r="M28" s="52">
        <v>680.99</v>
      </c>
      <c r="N28" s="70">
        <f t="shared" ref="N28:N32" si="6">+IFERROR(G28/M28-1, "-")</f>
        <v>8.8107020661096325E-2</v>
      </c>
      <c r="P28" s="57"/>
    </row>
    <row r="29" spans="2:16" x14ac:dyDescent="0.2">
      <c r="B29" s="56"/>
      <c r="F29" s="68" t="s">
        <v>31</v>
      </c>
      <c r="G29" s="52">
        <v>1.6</v>
      </c>
      <c r="H29" s="70">
        <f t="shared" ref="H29:H31" si="7">+G29/G$27</f>
        <v>2.1546209887017063E-3</v>
      </c>
      <c r="I29" s="52">
        <v>0.09</v>
      </c>
      <c r="J29" s="70">
        <f t="shared" si="5"/>
        <v>1.1793379982703042E-4</v>
      </c>
      <c r="K29" s="70">
        <f t="shared" si="4"/>
        <v>16.777777777777779</v>
      </c>
      <c r="M29" s="52">
        <v>0</v>
      </c>
      <c r="N29" s="70" t="str">
        <f t="shared" si="6"/>
        <v>-</v>
      </c>
      <c r="P29" s="57"/>
    </row>
    <row r="30" spans="2:16" x14ac:dyDescent="0.2">
      <c r="B30" s="56"/>
      <c r="F30" s="69"/>
      <c r="G30" s="52"/>
      <c r="H30" s="70">
        <f t="shared" si="7"/>
        <v>0</v>
      </c>
      <c r="I30" s="52"/>
      <c r="J30" s="70">
        <f t="shared" si="5"/>
        <v>0</v>
      </c>
      <c r="K30" s="70" t="str">
        <f t="shared" si="4"/>
        <v>-</v>
      </c>
      <c r="M30" s="52"/>
      <c r="N30" s="70" t="str">
        <f t="shared" si="6"/>
        <v>-</v>
      </c>
      <c r="P30" s="57"/>
    </row>
    <row r="31" spans="2:16" x14ac:dyDescent="0.2">
      <c r="B31" s="56"/>
      <c r="F31" s="69"/>
      <c r="G31" s="52"/>
      <c r="H31" s="70">
        <f t="shared" si="7"/>
        <v>0</v>
      </c>
      <c r="I31" s="52"/>
      <c r="J31" s="70">
        <f t="shared" si="5"/>
        <v>0</v>
      </c>
      <c r="K31" s="70" t="str">
        <f t="shared" si="4"/>
        <v>-</v>
      </c>
      <c r="M31" s="52"/>
      <c r="N31" s="70" t="str">
        <f t="shared" si="6"/>
        <v>-</v>
      </c>
      <c r="P31" s="57"/>
    </row>
    <row r="32" spans="2:16" x14ac:dyDescent="0.2">
      <c r="B32" s="56"/>
      <c r="F32" s="63" t="s">
        <v>33</v>
      </c>
      <c r="G32" s="65">
        <f>+G27+G15</f>
        <v>789.26</v>
      </c>
      <c r="H32" s="65"/>
      <c r="I32" s="65">
        <f>+I27+I15</f>
        <v>815.32999999999993</v>
      </c>
      <c r="J32" s="65"/>
      <c r="K32" s="71">
        <f t="shared" si="4"/>
        <v>-3.1974783216611624E-2</v>
      </c>
      <c r="M32" s="65">
        <f>+M27+M15</f>
        <v>721.04</v>
      </c>
      <c r="N32" s="71">
        <f t="shared" si="6"/>
        <v>9.4613336292022732E-2</v>
      </c>
      <c r="P32" s="57"/>
    </row>
    <row r="33" spans="2:16" x14ac:dyDescent="0.2">
      <c r="B33" s="56"/>
      <c r="F33" s="66"/>
      <c r="G33" s="80">
        <f>+G32/G34</f>
        <v>5.1898777459809781E-2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39</v>
      </c>
      <c r="G44" s="52">
        <v>463.93</v>
      </c>
      <c r="H44" s="70">
        <f>+G44/G$55</f>
        <v>0.58780376555254288</v>
      </c>
      <c r="I44" s="52">
        <v>282.81</v>
      </c>
      <c r="J44" s="70">
        <f>+I44/I$55</f>
        <v>0.3468656862865343</v>
      </c>
      <c r="K44" s="70">
        <f t="shared" ref="K44:K55" si="8">+IFERROR(G44/I44-1, "-")</f>
        <v>0.64042997065167429</v>
      </c>
      <c r="M44" s="52">
        <v>234.08</v>
      </c>
      <c r="N44" s="70">
        <f t="shared" ref="N44:N55" si="9">+IFERROR(G44/M44-1, "-")</f>
        <v>0.98192925495557071</v>
      </c>
      <c r="P44" s="57"/>
    </row>
    <row r="45" spans="2:16" x14ac:dyDescent="0.2">
      <c r="B45" s="56"/>
      <c r="F45" s="62" t="s">
        <v>42</v>
      </c>
      <c r="G45" s="52">
        <v>146.24</v>
      </c>
      <c r="H45" s="70">
        <f t="shared" ref="H45:H54" si="10">+G45/G$55</f>
        <v>0.18528748447913237</v>
      </c>
      <c r="I45" s="52">
        <v>247.24</v>
      </c>
      <c r="J45" s="70">
        <f t="shared" ref="J45:J54" si="11">+I45/I$55</f>
        <v>0.30323917922804267</v>
      </c>
      <c r="K45" s="70">
        <f t="shared" si="8"/>
        <v>-0.40850994984630318</v>
      </c>
      <c r="M45" s="52">
        <v>217.27</v>
      </c>
      <c r="N45" s="70">
        <f t="shared" si="9"/>
        <v>-0.32692042159525014</v>
      </c>
      <c r="P45" s="57"/>
    </row>
    <row r="46" spans="2:16" x14ac:dyDescent="0.2">
      <c r="B46" s="56"/>
      <c r="F46" s="62" t="s">
        <v>45</v>
      </c>
      <c r="G46" s="52">
        <v>98.61</v>
      </c>
      <c r="H46" s="70">
        <f t="shared" si="10"/>
        <v>0.1249398170438132</v>
      </c>
      <c r="I46" s="52">
        <v>216.05</v>
      </c>
      <c r="J46" s="70">
        <f t="shared" si="11"/>
        <v>0.26498473010928092</v>
      </c>
      <c r="K46" s="70">
        <f t="shared" si="8"/>
        <v>-0.54357787549178438</v>
      </c>
      <c r="M46" s="52">
        <v>173.16</v>
      </c>
      <c r="N46" s="70">
        <f t="shared" si="9"/>
        <v>-0.43052668052668053</v>
      </c>
      <c r="P46" s="57"/>
    </row>
    <row r="47" spans="2:16" x14ac:dyDescent="0.2">
      <c r="B47" s="56"/>
      <c r="F47" s="62" t="s">
        <v>47</v>
      </c>
      <c r="G47" s="52">
        <v>21.02</v>
      </c>
      <c r="H47" s="70">
        <f t="shared" si="10"/>
        <v>2.6632541874667411E-2</v>
      </c>
      <c r="I47" s="52">
        <v>5.91</v>
      </c>
      <c r="J47" s="70">
        <f t="shared" si="11"/>
        <v>7.2485987268958588E-3</v>
      </c>
      <c r="K47" s="70">
        <f t="shared" si="8"/>
        <v>2.5566835871404399</v>
      </c>
      <c r="M47" s="52">
        <v>3.39</v>
      </c>
      <c r="N47" s="70">
        <f t="shared" si="9"/>
        <v>5.2005899705014746</v>
      </c>
      <c r="P47" s="57"/>
    </row>
    <row r="48" spans="2:16" x14ac:dyDescent="0.2">
      <c r="B48" s="56"/>
      <c r="F48" s="62" t="s">
        <v>38</v>
      </c>
      <c r="G48" s="52">
        <v>11.97</v>
      </c>
      <c r="H48" s="70">
        <f t="shared" si="10"/>
        <v>1.5166104959075591E-2</v>
      </c>
      <c r="I48" s="52">
        <v>5.43</v>
      </c>
      <c r="J48" s="70">
        <f t="shared" si="11"/>
        <v>6.6598800485692909E-3</v>
      </c>
      <c r="K48" s="70">
        <f t="shared" si="8"/>
        <v>1.2044198895027627</v>
      </c>
      <c r="M48" s="52">
        <v>4.32</v>
      </c>
      <c r="N48" s="70">
        <f t="shared" si="9"/>
        <v>1.7708333333333335</v>
      </c>
      <c r="P48" s="57"/>
    </row>
    <row r="49" spans="2:16" x14ac:dyDescent="0.2">
      <c r="B49" s="56"/>
      <c r="F49" s="62" t="s">
        <v>59</v>
      </c>
      <c r="G49" s="52">
        <v>11.68</v>
      </c>
      <c r="H49" s="70">
        <f t="shared" si="10"/>
        <v>1.4798672173935079E-2</v>
      </c>
      <c r="I49" s="52">
        <v>4.16</v>
      </c>
      <c r="J49" s="70">
        <f t="shared" si="11"/>
        <v>5.1022285454969162E-3</v>
      </c>
      <c r="K49" s="70">
        <f t="shared" si="8"/>
        <v>1.8076923076923075</v>
      </c>
      <c r="M49" s="52">
        <v>0.4</v>
      </c>
      <c r="N49" s="70">
        <f t="shared" si="9"/>
        <v>28.2</v>
      </c>
      <c r="P49" s="57"/>
    </row>
    <row r="50" spans="2:16" x14ac:dyDescent="0.2">
      <c r="B50" s="56"/>
      <c r="F50" s="62" t="s">
        <v>58</v>
      </c>
      <c r="G50" s="52">
        <v>7.77</v>
      </c>
      <c r="H50" s="70">
        <f t="shared" si="10"/>
        <v>9.8446646225578381E-3</v>
      </c>
      <c r="I50" s="52">
        <v>3.21</v>
      </c>
      <c r="J50" s="70">
        <f t="shared" si="11"/>
        <v>3.937056161308918E-3</v>
      </c>
      <c r="K50" s="70">
        <f t="shared" si="8"/>
        <v>1.4205607476635511</v>
      </c>
      <c r="M50" s="52">
        <v>2.7</v>
      </c>
      <c r="N50" s="70">
        <f t="shared" si="9"/>
        <v>1.8777777777777773</v>
      </c>
      <c r="P50" s="57"/>
    </row>
    <row r="51" spans="2:16" x14ac:dyDescent="0.2">
      <c r="B51" s="56"/>
      <c r="F51" s="62" t="s">
        <v>105</v>
      </c>
      <c r="G51" s="52">
        <v>7.54</v>
      </c>
      <c r="H51" s="70">
        <f t="shared" si="10"/>
        <v>9.5532524136532956E-3</v>
      </c>
      <c r="I51" s="52">
        <v>23.71</v>
      </c>
      <c r="J51" s="70">
        <f t="shared" si="11"/>
        <v>2.9080249714839395E-2</v>
      </c>
      <c r="K51" s="70">
        <f t="shared" si="8"/>
        <v>-0.68199072121467741</v>
      </c>
      <c r="M51" s="52">
        <v>23.6</v>
      </c>
      <c r="N51" s="70">
        <f t="shared" si="9"/>
        <v>-0.68050847457627128</v>
      </c>
      <c r="P51" s="57"/>
    </row>
    <row r="52" spans="2:16" x14ac:dyDescent="0.2">
      <c r="B52" s="56"/>
      <c r="F52" s="62" t="s">
        <v>41</v>
      </c>
      <c r="G52" s="52">
        <v>3.79</v>
      </c>
      <c r="H52" s="70">
        <f t="shared" si="10"/>
        <v>4.8019663989053041E-3</v>
      </c>
      <c r="I52" s="52">
        <v>0.42</v>
      </c>
      <c r="J52" s="70">
        <f t="shared" si="11"/>
        <v>5.1512884353574625E-4</v>
      </c>
      <c r="K52" s="70">
        <f t="shared" si="8"/>
        <v>8.0238095238095237</v>
      </c>
      <c r="M52" s="52">
        <v>0.04</v>
      </c>
      <c r="N52" s="70">
        <f t="shared" si="9"/>
        <v>93.75</v>
      </c>
      <c r="P52" s="57"/>
    </row>
    <row r="53" spans="2:16" x14ac:dyDescent="0.2">
      <c r="B53" s="56"/>
      <c r="F53" s="62" t="s">
        <v>43</v>
      </c>
      <c r="G53" s="52">
        <v>3.08</v>
      </c>
      <c r="H53" s="70">
        <f t="shared" si="10"/>
        <v>3.9023895801130176E-3</v>
      </c>
      <c r="I53" s="52">
        <v>7.54</v>
      </c>
      <c r="J53" s="70">
        <f t="shared" si="11"/>
        <v>9.2477892387131597E-3</v>
      </c>
      <c r="K53" s="70">
        <f t="shared" si="8"/>
        <v>-0.59151193633952248</v>
      </c>
      <c r="M53" s="52">
        <v>7.92</v>
      </c>
      <c r="N53" s="70">
        <f t="shared" si="9"/>
        <v>-0.61111111111111116</v>
      </c>
      <c r="P53" s="57"/>
    </row>
    <row r="54" spans="2:16" x14ac:dyDescent="0.2">
      <c r="B54" s="56"/>
      <c r="F54" s="63" t="s">
        <v>27</v>
      </c>
      <c r="G54" s="52">
        <f>+G32-SUM(G44:G53)</f>
        <v>13.629999999999995</v>
      </c>
      <c r="H54" s="70">
        <f t="shared" si="10"/>
        <v>1.7269340901604029E-2</v>
      </c>
      <c r="I54" s="52">
        <f>+I32-SUM(I44:I53)</f>
        <v>18.850000000000136</v>
      </c>
      <c r="J54" s="70">
        <f t="shared" si="11"/>
        <v>2.3119473096783066E-2</v>
      </c>
      <c r="K54" s="70">
        <f t="shared" si="8"/>
        <v>-0.27692307692308238</v>
      </c>
      <c r="M54" s="52">
        <f>+M32-SUM(M44:M53)</f>
        <v>54.159999999999968</v>
      </c>
      <c r="N54" s="71">
        <f t="shared" si="9"/>
        <v>-0.74833825701624801</v>
      </c>
      <c r="P54" s="57"/>
    </row>
    <row r="55" spans="2:16" x14ac:dyDescent="0.2">
      <c r="B55" s="56"/>
      <c r="F55" s="63" t="s">
        <v>33</v>
      </c>
      <c r="G55" s="65">
        <f>+SUM(G44:G54)</f>
        <v>789.26</v>
      </c>
      <c r="H55" s="65"/>
      <c r="I55" s="65">
        <f>+SUM(I44:I54)</f>
        <v>815.32999999999993</v>
      </c>
      <c r="J55" s="65"/>
      <c r="K55" s="71">
        <f t="shared" si="8"/>
        <v>-3.1974783216611624E-2</v>
      </c>
      <c r="M55" s="65">
        <f>+SUM(M44:M54)</f>
        <v>721.04</v>
      </c>
      <c r="N55" s="71">
        <f t="shared" si="9"/>
        <v>9.4613336292022732E-2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65">
        <f>+SUM(G68:G78)</f>
        <v>46.67</v>
      </c>
      <c r="H67" s="65"/>
      <c r="I67" s="65">
        <f>+SUM(I68:I78)</f>
        <v>52.19</v>
      </c>
      <c r="J67" s="65"/>
      <c r="K67" s="71">
        <f t="shared" ref="K67:K91" si="12">+IFERROR(G67/I67-1, "-")</f>
        <v>-0.10576738838858013</v>
      </c>
      <c r="M67" s="65">
        <f>+SUM(M68:M78)</f>
        <v>40.049999999999997</v>
      </c>
      <c r="N67" s="71">
        <f t="shared" ref="N67:N91" si="13">+IFERROR(G67/M67-1, "-")</f>
        <v>0.16529338327091159</v>
      </c>
      <c r="P67" s="57"/>
    </row>
    <row r="68" spans="2:16" x14ac:dyDescent="0.2">
      <c r="B68" s="56"/>
      <c r="F68" s="68" t="s">
        <v>181</v>
      </c>
      <c r="G68" s="52">
        <v>13.08</v>
      </c>
      <c r="H68" s="70">
        <f>+G68/G$67</f>
        <v>0.28026569530747802</v>
      </c>
      <c r="I68" s="52">
        <v>13.27</v>
      </c>
      <c r="J68" s="70">
        <f>+I68/I$67</f>
        <v>0.25426326882544548</v>
      </c>
      <c r="K68" s="70">
        <f t="shared" si="12"/>
        <v>-1.4318010550112947E-2</v>
      </c>
      <c r="M68" s="52">
        <v>14.44</v>
      </c>
      <c r="N68" s="70">
        <f t="shared" si="13"/>
        <v>-9.4182825484764532E-2</v>
      </c>
      <c r="P68" s="57"/>
    </row>
    <row r="69" spans="2:16" x14ac:dyDescent="0.2">
      <c r="B69" s="56"/>
      <c r="F69" s="68" t="s">
        <v>182</v>
      </c>
      <c r="G69" s="74">
        <v>10.73</v>
      </c>
      <c r="H69" s="70">
        <f t="shared" ref="H69:H78" si="14">+G69/G$67</f>
        <v>0.22991214913220484</v>
      </c>
      <c r="I69" s="52">
        <v>0.16</v>
      </c>
      <c r="J69" s="70">
        <f t="shared" ref="J69:J78" si="15">+I69/I$67</f>
        <v>3.0657214025675418E-3</v>
      </c>
      <c r="K69" s="70">
        <f t="shared" si="12"/>
        <v>66.0625</v>
      </c>
      <c r="M69" s="52">
        <v>0</v>
      </c>
      <c r="N69" s="70" t="str">
        <f t="shared" si="13"/>
        <v>-</v>
      </c>
      <c r="P69" s="57"/>
    </row>
    <row r="70" spans="2:16" x14ac:dyDescent="0.2">
      <c r="B70" s="56"/>
      <c r="F70" s="68" t="s">
        <v>183</v>
      </c>
      <c r="G70" s="74">
        <v>8.24</v>
      </c>
      <c r="H70" s="70">
        <f t="shared" si="14"/>
        <v>0.1765588172273409</v>
      </c>
      <c r="I70" s="52">
        <v>4.57</v>
      </c>
      <c r="J70" s="70">
        <f t="shared" si="15"/>
        <v>8.7564667560835419E-2</v>
      </c>
      <c r="K70" s="70">
        <f t="shared" si="12"/>
        <v>0.80306345733041562</v>
      </c>
      <c r="M70" s="52">
        <v>0.32</v>
      </c>
      <c r="N70" s="70">
        <f t="shared" si="13"/>
        <v>24.75</v>
      </c>
      <c r="P70" s="57"/>
    </row>
    <row r="71" spans="2:16" x14ac:dyDescent="0.2">
      <c r="B71" s="56"/>
      <c r="F71" s="68" t="s">
        <v>101</v>
      </c>
      <c r="G71" s="74">
        <v>4.63</v>
      </c>
      <c r="H71" s="70">
        <f t="shared" si="14"/>
        <v>9.9207199485751019E-2</v>
      </c>
      <c r="I71" s="52">
        <v>5.08</v>
      </c>
      <c r="J71" s="70">
        <f t="shared" si="15"/>
        <v>9.7336654531519448E-2</v>
      </c>
      <c r="K71" s="70">
        <f t="shared" si="12"/>
        <v>-8.8582677165354395E-2</v>
      </c>
      <c r="M71" s="52">
        <v>1.89</v>
      </c>
      <c r="N71" s="70">
        <f t="shared" si="13"/>
        <v>1.4497354497354498</v>
      </c>
      <c r="P71" s="57"/>
    </row>
    <row r="72" spans="2:16" x14ac:dyDescent="0.2">
      <c r="B72" s="56"/>
      <c r="F72" s="68" t="s">
        <v>50</v>
      </c>
      <c r="G72" s="74">
        <v>2.87</v>
      </c>
      <c r="H72" s="70">
        <f t="shared" si="14"/>
        <v>6.1495607456610243E-2</v>
      </c>
      <c r="I72" s="52">
        <v>9.0500000000000007</v>
      </c>
      <c r="J72" s="70">
        <f t="shared" si="15"/>
        <v>0.1734048668327266</v>
      </c>
      <c r="K72" s="70">
        <f t="shared" si="12"/>
        <v>-0.68287292817679557</v>
      </c>
      <c r="M72" s="52">
        <v>6.94</v>
      </c>
      <c r="N72" s="70">
        <f t="shared" si="13"/>
        <v>-0.58645533141210371</v>
      </c>
      <c r="P72" s="57"/>
    </row>
    <row r="73" spans="2:16" x14ac:dyDescent="0.2">
      <c r="B73" s="56"/>
      <c r="F73" s="68" t="s">
        <v>184</v>
      </c>
      <c r="G73" s="74">
        <v>0.74</v>
      </c>
      <c r="H73" s="70">
        <f t="shared" si="14"/>
        <v>1.5856010284979644E-2</v>
      </c>
      <c r="I73" s="52">
        <v>0.42</v>
      </c>
      <c r="J73" s="70">
        <f t="shared" si="15"/>
        <v>8.0475186817397966E-3</v>
      </c>
      <c r="K73" s="70">
        <f t="shared" si="12"/>
        <v>0.76190476190476186</v>
      </c>
      <c r="M73" s="52">
        <v>0.04</v>
      </c>
      <c r="N73" s="70">
        <f t="shared" si="13"/>
        <v>17.5</v>
      </c>
      <c r="P73" s="57"/>
    </row>
    <row r="74" spans="2:16" x14ac:dyDescent="0.2">
      <c r="B74" s="56"/>
      <c r="F74" s="68" t="s">
        <v>185</v>
      </c>
      <c r="G74" s="74">
        <v>0.72</v>
      </c>
      <c r="H74" s="70">
        <f t="shared" si="14"/>
        <v>1.542746946646668E-2</v>
      </c>
      <c r="I74" s="52">
        <v>1.57</v>
      </c>
      <c r="J74" s="70">
        <f t="shared" si="15"/>
        <v>3.0082391262694005E-2</v>
      </c>
      <c r="K74" s="70">
        <f t="shared" si="12"/>
        <v>-0.54140127388535042</v>
      </c>
      <c r="M74" s="52">
        <v>0.67</v>
      </c>
      <c r="N74" s="70">
        <f t="shared" si="13"/>
        <v>7.4626865671641784E-2</v>
      </c>
      <c r="P74" s="57"/>
    </row>
    <row r="75" spans="2:16" x14ac:dyDescent="0.2">
      <c r="B75" s="56"/>
      <c r="F75" s="68" t="s">
        <v>186</v>
      </c>
      <c r="G75" s="74">
        <v>0.7</v>
      </c>
      <c r="H75" s="70">
        <f t="shared" si="14"/>
        <v>1.4998928647953717E-2</v>
      </c>
      <c r="I75" s="52">
        <v>0</v>
      </c>
      <c r="J75" s="70">
        <f t="shared" si="15"/>
        <v>0</v>
      </c>
      <c r="K75" s="70" t="str">
        <f t="shared" si="12"/>
        <v>-</v>
      </c>
      <c r="M75" s="52">
        <v>0</v>
      </c>
      <c r="N75" s="70" t="str">
        <f t="shared" si="13"/>
        <v>-</v>
      </c>
      <c r="P75" s="57"/>
    </row>
    <row r="76" spans="2:16" x14ac:dyDescent="0.2">
      <c r="B76" s="56"/>
      <c r="F76" s="68" t="s">
        <v>187</v>
      </c>
      <c r="G76" s="74">
        <v>0.63</v>
      </c>
      <c r="H76" s="70">
        <f t="shared" si="14"/>
        <v>1.3499035783158345E-2</v>
      </c>
      <c r="I76" s="52">
        <v>1.1499999999999999</v>
      </c>
      <c r="J76" s="70">
        <f t="shared" si="15"/>
        <v>2.2034872580954205E-2</v>
      </c>
      <c r="K76" s="70">
        <f t="shared" si="12"/>
        <v>-0.4521739130434782</v>
      </c>
      <c r="M76" s="52">
        <v>0.91</v>
      </c>
      <c r="N76" s="70">
        <f t="shared" si="13"/>
        <v>-0.30769230769230771</v>
      </c>
      <c r="P76" s="57"/>
    </row>
    <row r="77" spans="2:16" x14ac:dyDescent="0.2">
      <c r="B77" s="56"/>
      <c r="F77" s="68" t="s">
        <v>188</v>
      </c>
      <c r="G77" s="74">
        <v>0.47</v>
      </c>
      <c r="H77" s="70">
        <f t="shared" si="14"/>
        <v>1.0070709235054638E-2</v>
      </c>
      <c r="I77" s="52">
        <v>0.74</v>
      </c>
      <c r="J77" s="70">
        <f t="shared" si="15"/>
        <v>1.4178961486874881E-2</v>
      </c>
      <c r="K77" s="70">
        <f t="shared" si="12"/>
        <v>-0.36486486486486491</v>
      </c>
      <c r="M77" s="52">
        <v>0.45</v>
      </c>
      <c r="N77" s="70">
        <f t="shared" si="13"/>
        <v>4.4444444444444287E-2</v>
      </c>
      <c r="P77" s="57"/>
    </row>
    <row r="78" spans="2:16" x14ac:dyDescent="0.2">
      <c r="B78" s="56"/>
      <c r="F78" s="68" t="s">
        <v>27</v>
      </c>
      <c r="G78" s="74">
        <f>+G15-SUM(G68:G77)</f>
        <v>3.8599999999999923</v>
      </c>
      <c r="H78" s="70">
        <f t="shared" si="14"/>
        <v>8.2708377973001762E-2</v>
      </c>
      <c r="I78" s="52">
        <f>+I15-SUM(I68:I77)</f>
        <v>16.18</v>
      </c>
      <c r="J78" s="70">
        <f t="shared" si="15"/>
        <v>0.31002107683464264</v>
      </c>
      <c r="K78" s="70">
        <f t="shared" si="12"/>
        <v>-0.76143386897404253</v>
      </c>
      <c r="M78" s="52">
        <f>+M15-SUM(M68:M77)</f>
        <v>14.389999999999997</v>
      </c>
      <c r="N78" s="70">
        <f t="shared" si="13"/>
        <v>-0.73175816539263427</v>
      </c>
      <c r="P78" s="57"/>
    </row>
    <row r="79" spans="2:16" x14ac:dyDescent="0.2">
      <c r="B79" s="56"/>
      <c r="F79" s="63" t="s">
        <v>28</v>
      </c>
      <c r="G79" s="65">
        <f>+SUM(G80:G90)</f>
        <v>742.58999999999992</v>
      </c>
      <c r="H79" s="65"/>
      <c r="I79" s="65">
        <f>+SUM(I80:I90)</f>
        <v>763.14</v>
      </c>
      <c r="J79" s="65"/>
      <c r="K79" s="71">
        <f t="shared" si="12"/>
        <v>-2.6928217627172013E-2</v>
      </c>
      <c r="M79" s="65">
        <f>+SUM(M80:M90)</f>
        <v>680.99</v>
      </c>
      <c r="N79" s="71">
        <f t="shared" si="13"/>
        <v>9.0456541212058816E-2</v>
      </c>
      <c r="P79" s="57"/>
    </row>
    <row r="80" spans="2:16" x14ac:dyDescent="0.2">
      <c r="B80" s="56"/>
      <c r="F80" s="68" t="s">
        <v>55</v>
      </c>
      <c r="G80" s="74">
        <v>718.74</v>
      </c>
      <c r="H80" s="70">
        <f>+G80/G$79</f>
        <v>0.96788268088716534</v>
      </c>
      <c r="I80" s="52">
        <v>756.34</v>
      </c>
      <c r="J80" s="70">
        <f>+I80/I$79</f>
        <v>0.99108944623529105</v>
      </c>
      <c r="K80" s="70">
        <f t="shared" si="12"/>
        <v>-4.9713091995663317E-2</v>
      </c>
      <c r="M80" s="52">
        <v>674.27</v>
      </c>
      <c r="N80" s="70">
        <f t="shared" si="13"/>
        <v>6.5952808222225601E-2</v>
      </c>
      <c r="P80" s="57"/>
    </row>
    <row r="81" spans="2:16" x14ac:dyDescent="0.2">
      <c r="B81" s="56"/>
      <c r="F81" s="68" t="s">
        <v>163</v>
      </c>
      <c r="G81" s="74">
        <v>15.3</v>
      </c>
      <c r="H81" s="70">
        <f t="shared" ref="H81:H90" si="16">+G81/G$79</f>
        <v>2.0603563204460069E-2</v>
      </c>
      <c r="I81" s="52">
        <v>1.21</v>
      </c>
      <c r="J81" s="70">
        <f t="shared" ref="J81:J90" si="17">+I81/I$79</f>
        <v>1.5855544198967425E-3</v>
      </c>
      <c r="K81" s="70">
        <f t="shared" si="12"/>
        <v>11.644628099173554</v>
      </c>
      <c r="M81" s="52">
        <v>0.4</v>
      </c>
      <c r="N81" s="70">
        <f t="shared" si="13"/>
        <v>37.25</v>
      </c>
      <c r="P81" s="57"/>
    </row>
    <row r="82" spans="2:16" x14ac:dyDescent="0.2">
      <c r="B82" s="56"/>
      <c r="F82" s="68" t="s">
        <v>176</v>
      </c>
      <c r="G82" s="74">
        <v>4.28</v>
      </c>
      <c r="H82" s="70">
        <f t="shared" si="16"/>
        <v>5.7636111447770654E-3</v>
      </c>
      <c r="I82" s="52">
        <v>0.54</v>
      </c>
      <c r="J82" s="70">
        <f t="shared" si="17"/>
        <v>7.0760279896218265E-4</v>
      </c>
      <c r="K82" s="70">
        <f t="shared" si="12"/>
        <v>6.9259259259259256</v>
      </c>
      <c r="M82" s="52">
        <v>1.37</v>
      </c>
      <c r="N82" s="70">
        <f t="shared" si="13"/>
        <v>2.1240875912408756</v>
      </c>
      <c r="P82" s="57"/>
    </row>
    <row r="83" spans="2:16" x14ac:dyDescent="0.2">
      <c r="B83" s="56"/>
      <c r="F83" s="68" t="s">
        <v>178</v>
      </c>
      <c r="G83" s="74">
        <v>2.52</v>
      </c>
      <c r="H83" s="70">
        <f t="shared" si="16"/>
        <v>3.3935280572051875E-3</v>
      </c>
      <c r="I83" s="52">
        <v>3.71</v>
      </c>
      <c r="J83" s="70">
        <f t="shared" si="17"/>
        <v>4.8614933039809209E-3</v>
      </c>
      <c r="K83" s="70">
        <f t="shared" si="12"/>
        <v>-0.32075471698113212</v>
      </c>
      <c r="M83" s="52">
        <v>4.37</v>
      </c>
      <c r="N83" s="70">
        <f t="shared" si="13"/>
        <v>-0.42334096109839814</v>
      </c>
      <c r="P83" s="57"/>
    </row>
    <row r="84" spans="2:16" x14ac:dyDescent="0.2">
      <c r="B84" s="56"/>
      <c r="F84" s="68" t="s">
        <v>179</v>
      </c>
      <c r="G84" s="74">
        <v>1.38</v>
      </c>
      <c r="H84" s="70">
        <f t="shared" si="16"/>
        <v>1.8583606027552217E-3</v>
      </c>
      <c r="I84" s="52">
        <v>0</v>
      </c>
      <c r="J84" s="70">
        <f t="shared" si="17"/>
        <v>0</v>
      </c>
      <c r="K84" s="70" t="str">
        <f t="shared" si="12"/>
        <v>-</v>
      </c>
      <c r="M84" s="52">
        <v>0</v>
      </c>
      <c r="N84" s="70" t="str">
        <f t="shared" si="13"/>
        <v>-</v>
      </c>
      <c r="P84" s="57"/>
    </row>
    <row r="85" spans="2:16" x14ac:dyDescent="0.2">
      <c r="B85" s="56"/>
      <c r="F85" s="68" t="s">
        <v>107</v>
      </c>
      <c r="G85" s="74">
        <v>0.22</v>
      </c>
      <c r="H85" s="70">
        <f t="shared" si="16"/>
        <v>2.9626038594648464E-4</v>
      </c>
      <c r="I85" s="52">
        <v>0.09</v>
      </c>
      <c r="J85" s="70">
        <f t="shared" si="17"/>
        <v>1.1793379982703042E-4</v>
      </c>
      <c r="K85" s="70">
        <f t="shared" si="12"/>
        <v>1.4444444444444446</v>
      </c>
      <c r="M85" s="52">
        <v>0</v>
      </c>
      <c r="N85" s="70" t="str">
        <f t="shared" si="13"/>
        <v>-</v>
      </c>
      <c r="P85" s="57"/>
    </row>
    <row r="86" spans="2:16" x14ac:dyDescent="0.2">
      <c r="B86" s="56"/>
      <c r="F86" s="68" t="s">
        <v>180</v>
      </c>
      <c r="G86" s="52">
        <v>0.1</v>
      </c>
      <c r="H86" s="70">
        <f t="shared" si="16"/>
        <v>1.3466381179385667E-4</v>
      </c>
      <c r="I86" s="52">
        <v>0.76</v>
      </c>
      <c r="J86" s="70">
        <f t="shared" si="17"/>
        <v>9.9588542076159024E-4</v>
      </c>
      <c r="K86" s="70">
        <f t="shared" si="12"/>
        <v>-0.86842105263157898</v>
      </c>
      <c r="M86" s="52">
        <v>0</v>
      </c>
      <c r="N86" s="70" t="str">
        <f t="shared" si="13"/>
        <v>-</v>
      </c>
      <c r="P86" s="57"/>
    </row>
    <row r="87" spans="2:16" x14ac:dyDescent="0.2">
      <c r="B87" s="56"/>
      <c r="F87" s="68" t="s">
        <v>175</v>
      </c>
      <c r="G87" s="52">
        <v>0.05</v>
      </c>
      <c r="H87" s="70">
        <f t="shared" si="16"/>
        <v>6.7331905896928336E-5</v>
      </c>
      <c r="I87" s="52">
        <v>0</v>
      </c>
      <c r="J87" s="70">
        <f t="shared" si="17"/>
        <v>0</v>
      </c>
      <c r="K87" s="70" t="str">
        <f t="shared" si="12"/>
        <v>-</v>
      </c>
      <c r="M87" s="52">
        <v>0</v>
      </c>
      <c r="N87" s="70" t="str">
        <f t="shared" si="13"/>
        <v>-</v>
      </c>
      <c r="P87" s="57"/>
    </row>
    <row r="88" spans="2:16" x14ac:dyDescent="0.2">
      <c r="B88" s="56"/>
      <c r="F88" s="68"/>
      <c r="G88" s="52"/>
      <c r="H88" s="70">
        <f t="shared" si="16"/>
        <v>0</v>
      </c>
      <c r="I88" s="52"/>
      <c r="J88" s="70">
        <f t="shared" si="17"/>
        <v>0</v>
      </c>
      <c r="K88" s="70" t="str">
        <f t="shared" si="12"/>
        <v>-</v>
      </c>
      <c r="M88" s="52"/>
      <c r="N88" s="70" t="str">
        <f t="shared" si="13"/>
        <v>-</v>
      </c>
      <c r="P88" s="57"/>
    </row>
    <row r="89" spans="2:16" x14ac:dyDescent="0.2">
      <c r="B89" s="56"/>
      <c r="F89" s="68"/>
      <c r="G89" s="52"/>
      <c r="H89" s="70">
        <f t="shared" si="16"/>
        <v>0</v>
      </c>
      <c r="I89" s="52"/>
      <c r="J89" s="70">
        <f t="shared" si="17"/>
        <v>0</v>
      </c>
      <c r="K89" s="70" t="str">
        <f t="shared" si="12"/>
        <v>-</v>
      </c>
      <c r="M89" s="52"/>
      <c r="N89" s="70" t="str">
        <f t="shared" si="13"/>
        <v>-</v>
      </c>
      <c r="P89" s="57"/>
    </row>
    <row r="90" spans="2:16" x14ac:dyDescent="0.2">
      <c r="B90" s="56"/>
      <c r="F90" s="68" t="s">
        <v>27</v>
      </c>
      <c r="G90" s="52">
        <f>+G27-SUM(G80:G89)</f>
        <v>0</v>
      </c>
      <c r="H90" s="70">
        <f t="shared" si="16"/>
        <v>0</v>
      </c>
      <c r="I90" s="52">
        <f>+I27-SUM(I80:I89)</f>
        <v>0.48999999999989541</v>
      </c>
      <c r="J90" s="70">
        <f t="shared" si="17"/>
        <v>6.4208402128036193E-4</v>
      </c>
      <c r="K90" s="70">
        <f t="shared" si="12"/>
        <v>-1</v>
      </c>
      <c r="M90" s="52">
        <f>+M27-SUM(M80:M89)</f>
        <v>0.58000000000004093</v>
      </c>
      <c r="N90" s="70">
        <f t="shared" si="13"/>
        <v>-1</v>
      </c>
      <c r="P90" s="57"/>
    </row>
    <row r="91" spans="2:16" x14ac:dyDescent="0.2">
      <c r="B91" s="56"/>
      <c r="F91" s="63" t="s">
        <v>33</v>
      </c>
      <c r="G91" s="65">
        <f>+G79+G67</f>
        <v>789.25999999999988</v>
      </c>
      <c r="H91" s="65"/>
      <c r="I91" s="65">
        <f>+I79+I67</f>
        <v>815.32999999999993</v>
      </c>
      <c r="J91" s="65"/>
      <c r="K91" s="71">
        <f t="shared" si="12"/>
        <v>-3.1974783216611735E-2</v>
      </c>
      <c r="M91" s="65">
        <f>+M79+M67</f>
        <v>721.04</v>
      </c>
      <c r="N91" s="71">
        <f t="shared" si="13"/>
        <v>9.461333629202251E-2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7" zoomScale="115" zoomScaleNormal="85" workbookViewId="0">
      <selection activeCell="G70" sqref="G70:G72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143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72">
        <v>9.5299999999999994</v>
      </c>
      <c r="H15" s="71">
        <f>+G15/G32</f>
        <v>0.17457409782011354</v>
      </c>
      <c r="I15" s="65">
        <v>8.0500000000000007</v>
      </c>
      <c r="J15" s="65"/>
      <c r="K15" s="71">
        <f>+IFERROR(G15/I15-1, "-")</f>
        <v>0.18385093167701849</v>
      </c>
      <c r="L15" s="66"/>
      <c r="M15" s="65">
        <v>11.26</v>
      </c>
      <c r="N15" s="71">
        <f t="shared" ref="N15:N26" si="0">+IFERROR(G15/M15-1, "-")</f>
        <v>-0.15364120781527535</v>
      </c>
      <c r="O15" s="66"/>
      <c r="P15" s="57"/>
    </row>
    <row r="16" spans="2:16" x14ac:dyDescent="0.2">
      <c r="B16" s="56"/>
      <c r="F16" s="68" t="s">
        <v>20</v>
      </c>
      <c r="G16" s="74">
        <v>7.02</v>
      </c>
      <c r="H16" s="70">
        <f>+G16/G$15</f>
        <v>0.73662119622245537</v>
      </c>
      <c r="I16" s="52">
        <v>4.28</v>
      </c>
      <c r="J16" s="70">
        <f>+I16/I$15</f>
        <v>0.53167701863354033</v>
      </c>
      <c r="K16" s="70">
        <f t="shared" ref="K16:K26" si="1">+IFERROR(G16/I16-1, "-")</f>
        <v>0.64018691588785037</v>
      </c>
      <c r="L16" s="66"/>
      <c r="M16" s="52">
        <v>9.2799999999999994</v>
      </c>
      <c r="N16" s="70">
        <f t="shared" si="0"/>
        <v>-0.24353448275862066</v>
      </c>
      <c r="O16" s="66"/>
      <c r="P16" s="57"/>
    </row>
    <row r="17" spans="2:16" x14ac:dyDescent="0.2">
      <c r="B17" s="56"/>
      <c r="F17" s="68" t="s">
        <v>17</v>
      </c>
      <c r="G17" s="74">
        <v>1.83</v>
      </c>
      <c r="H17" s="70">
        <f t="shared" ref="H17:H25" si="2">+G17/G$15</f>
        <v>0.19202518363064011</v>
      </c>
      <c r="I17" s="52">
        <v>2.72</v>
      </c>
      <c r="J17" s="70">
        <f t="shared" ref="J17:J26" si="3">+I17/I$15</f>
        <v>0.33788819875776399</v>
      </c>
      <c r="K17" s="70">
        <f t="shared" si="1"/>
        <v>-0.32720588235294124</v>
      </c>
      <c r="L17" s="66"/>
      <c r="M17" s="52">
        <v>1.55</v>
      </c>
      <c r="N17" s="70">
        <f t="shared" si="0"/>
        <v>0.1806451612903226</v>
      </c>
      <c r="O17" s="66"/>
      <c r="P17" s="57"/>
    </row>
    <row r="18" spans="2:16" x14ac:dyDescent="0.2">
      <c r="B18" s="56"/>
      <c r="F18" s="68" t="s">
        <v>19</v>
      </c>
      <c r="G18" s="74">
        <v>0.49</v>
      </c>
      <c r="H18" s="70">
        <f t="shared" si="2"/>
        <v>5.1416579223504726E-2</v>
      </c>
      <c r="I18" s="52">
        <v>0.6</v>
      </c>
      <c r="J18" s="70">
        <f t="shared" si="3"/>
        <v>7.4534161490683218E-2</v>
      </c>
      <c r="K18" s="70">
        <f t="shared" si="1"/>
        <v>-0.18333333333333335</v>
      </c>
      <c r="L18" s="66"/>
      <c r="M18" s="52">
        <v>0.31</v>
      </c>
      <c r="N18" s="70">
        <f t="shared" si="0"/>
        <v>0.58064516129032251</v>
      </c>
      <c r="O18" s="66"/>
      <c r="P18" s="57"/>
    </row>
    <row r="19" spans="2:16" x14ac:dyDescent="0.2">
      <c r="B19" s="56"/>
      <c r="F19" s="68" t="s">
        <v>23</v>
      </c>
      <c r="G19" s="74">
        <v>0.03</v>
      </c>
      <c r="H19" s="70">
        <f t="shared" si="2"/>
        <v>3.1479538300104933E-3</v>
      </c>
      <c r="I19" s="52">
        <v>0.28000000000000003</v>
      </c>
      <c r="J19" s="70">
        <f t="shared" si="3"/>
        <v>3.4782608695652174E-2</v>
      </c>
      <c r="K19" s="70">
        <f t="shared" si="1"/>
        <v>-0.8928571428571429</v>
      </c>
      <c r="L19" s="66"/>
      <c r="M19" s="52">
        <v>0.04</v>
      </c>
      <c r="N19" s="70">
        <f t="shared" si="0"/>
        <v>-0.25</v>
      </c>
      <c r="O19" s="66"/>
      <c r="P19" s="57"/>
    </row>
    <row r="20" spans="2:16" x14ac:dyDescent="0.2">
      <c r="B20" s="56"/>
      <c r="F20" s="68" t="s">
        <v>148</v>
      </c>
      <c r="G20" s="52">
        <v>0.03</v>
      </c>
      <c r="H20" s="70">
        <f t="shared" si="2"/>
        <v>3.1479538300104933E-3</v>
      </c>
      <c r="I20" s="52">
        <v>0</v>
      </c>
      <c r="J20" s="70">
        <f t="shared" si="3"/>
        <v>0</v>
      </c>
      <c r="K20" s="70" t="str">
        <f t="shared" si="1"/>
        <v>-</v>
      </c>
      <c r="M20" s="52">
        <v>0</v>
      </c>
      <c r="N20" s="70" t="str">
        <f t="shared" si="0"/>
        <v>-</v>
      </c>
      <c r="P20" s="57"/>
    </row>
    <row r="21" spans="2:16" x14ac:dyDescent="0.2">
      <c r="B21" s="56"/>
      <c r="F21" s="68" t="s">
        <v>24</v>
      </c>
      <c r="G21" s="52">
        <v>0.03</v>
      </c>
      <c r="H21" s="70">
        <f t="shared" si="2"/>
        <v>3.1479538300104933E-3</v>
      </c>
      <c r="I21" s="52">
        <v>0.06</v>
      </c>
      <c r="J21" s="70">
        <f t="shared" si="3"/>
        <v>7.453416149068322E-3</v>
      </c>
      <c r="K21" s="70">
        <f t="shared" si="1"/>
        <v>-0.5</v>
      </c>
      <c r="M21" s="52">
        <v>0</v>
      </c>
      <c r="N21" s="70" t="str">
        <f t="shared" si="0"/>
        <v>-</v>
      </c>
      <c r="P21" s="57"/>
    </row>
    <row r="22" spans="2:16" x14ac:dyDescent="0.2">
      <c r="B22" s="56"/>
      <c r="F22" s="68" t="s">
        <v>22</v>
      </c>
      <c r="G22" s="52">
        <v>0.02</v>
      </c>
      <c r="H22" s="70">
        <f t="shared" si="2"/>
        <v>2.0986358866736622E-3</v>
      </c>
      <c r="I22" s="52">
        <v>0.02</v>
      </c>
      <c r="J22" s="70">
        <f t="shared" si="3"/>
        <v>2.4844720496894407E-3</v>
      </c>
      <c r="K22" s="70">
        <f t="shared" si="1"/>
        <v>0</v>
      </c>
      <c r="M22" s="52">
        <v>0.01</v>
      </c>
      <c r="N22" s="70">
        <f t="shared" si="0"/>
        <v>1</v>
      </c>
      <c r="P22" s="57"/>
    </row>
    <row r="23" spans="2:16" x14ac:dyDescent="0.2">
      <c r="B23" s="56"/>
      <c r="F23" s="68"/>
      <c r="G23" s="52"/>
      <c r="H23" s="70">
        <f t="shared" si="2"/>
        <v>0</v>
      </c>
      <c r="I23" s="52"/>
      <c r="J23" s="70">
        <f t="shared" si="3"/>
        <v>0</v>
      </c>
      <c r="K23" s="70" t="str">
        <f t="shared" si="1"/>
        <v>-</v>
      </c>
      <c r="M23" s="52"/>
      <c r="N23" s="70" t="str">
        <f t="shared" si="0"/>
        <v>-</v>
      </c>
      <c r="P23" s="57"/>
    </row>
    <row r="24" spans="2:16" x14ac:dyDescent="0.2">
      <c r="B24" s="56"/>
      <c r="F24" s="68"/>
      <c r="G24" s="52"/>
      <c r="H24" s="70">
        <f t="shared" si="2"/>
        <v>0</v>
      </c>
      <c r="I24" s="52"/>
      <c r="J24" s="70">
        <f t="shared" si="3"/>
        <v>0</v>
      </c>
      <c r="K24" s="70" t="str">
        <f t="shared" si="1"/>
        <v>-</v>
      </c>
      <c r="M24" s="52"/>
      <c r="N24" s="70" t="str">
        <f t="shared" si="0"/>
        <v>-</v>
      </c>
      <c r="P24" s="57"/>
    </row>
    <row r="25" spans="2:16" x14ac:dyDescent="0.2">
      <c r="B25" s="56"/>
      <c r="F25" s="68"/>
      <c r="G25" s="52"/>
      <c r="H25" s="70">
        <f t="shared" si="2"/>
        <v>0</v>
      </c>
      <c r="I25" s="52"/>
      <c r="J25" s="70">
        <f t="shared" si="3"/>
        <v>0</v>
      </c>
      <c r="K25" s="70" t="str">
        <f t="shared" si="1"/>
        <v>-</v>
      </c>
      <c r="M25" s="52"/>
      <c r="N25" s="70" t="str">
        <f t="shared" si="0"/>
        <v>-</v>
      </c>
      <c r="P25" s="57"/>
    </row>
    <row r="26" spans="2:16" x14ac:dyDescent="0.2">
      <c r="B26" s="56"/>
      <c r="F26" s="68" t="s">
        <v>27</v>
      </c>
      <c r="G26" s="52">
        <f>G15-SUM(G16:G25)</f>
        <v>8.0000000000001847E-2</v>
      </c>
      <c r="H26" s="70">
        <f>+G26/G$32</f>
        <v>1.4654698662759085E-3</v>
      </c>
      <c r="I26" s="52">
        <f>I15-SUM(I16:I25)</f>
        <v>9.0000000000001634E-2</v>
      </c>
      <c r="J26" s="70">
        <f t="shared" si="3"/>
        <v>1.1180124223602686E-2</v>
      </c>
      <c r="K26" s="70">
        <f t="shared" si="1"/>
        <v>-0.11111111111110672</v>
      </c>
      <c r="M26" s="52">
        <f>M15-SUM(M16:M25)</f>
        <v>7.0000000000000284E-2</v>
      </c>
      <c r="N26" s="52">
        <f t="shared" si="0"/>
        <v>0.14285714285716455</v>
      </c>
      <c r="P26" s="57"/>
    </row>
    <row r="27" spans="2:16" x14ac:dyDescent="0.2">
      <c r="B27" s="56"/>
      <c r="F27" s="63" t="s">
        <v>28</v>
      </c>
      <c r="G27" s="65">
        <f>+SUM(G28:G31)</f>
        <v>45.06</v>
      </c>
      <c r="H27" s="71">
        <f>+G27/G32</f>
        <v>0.82542590217988643</v>
      </c>
      <c r="I27" s="65">
        <f>+SUM(I28:I31)</f>
        <v>64.03</v>
      </c>
      <c r="J27" s="65"/>
      <c r="K27" s="71">
        <f t="shared" ref="K27:K32" si="4">+IFERROR(G27/I27-1, "-")</f>
        <v>-0.29626737466812425</v>
      </c>
      <c r="M27" s="65">
        <f>+SUM(M28:M31)</f>
        <v>29.82</v>
      </c>
      <c r="N27" s="71">
        <f>+IFERROR(G27/M27-1, "-")</f>
        <v>0.51106639839034207</v>
      </c>
      <c r="P27" s="57"/>
    </row>
    <row r="28" spans="2:16" x14ac:dyDescent="0.2">
      <c r="B28" s="56"/>
      <c r="F28" s="68" t="s">
        <v>29</v>
      </c>
      <c r="G28" s="52">
        <v>45.02</v>
      </c>
      <c r="H28" s="70">
        <f>+G28/G$27</f>
        <v>0.99911229471815355</v>
      </c>
      <c r="I28" s="52">
        <v>64.03</v>
      </c>
      <c r="J28" s="70">
        <f t="shared" ref="J28:J31" si="5">+I28/I$27</f>
        <v>1</v>
      </c>
      <c r="K28" s="70">
        <f t="shared" si="4"/>
        <v>-0.29689208183663907</v>
      </c>
      <c r="M28" s="52">
        <v>29.52</v>
      </c>
      <c r="N28" s="70">
        <f t="shared" ref="N28:N32" si="6">+IFERROR(G28/M28-1, "-")</f>
        <v>0.52506775067750699</v>
      </c>
      <c r="P28" s="57"/>
    </row>
    <row r="29" spans="2:16" x14ac:dyDescent="0.2">
      <c r="B29" s="56"/>
      <c r="F29" s="68" t="s">
        <v>32</v>
      </c>
      <c r="G29" s="52">
        <v>0.04</v>
      </c>
      <c r="H29" s="70">
        <f t="shared" ref="H29:H31" si="7">+G29/G$27</f>
        <v>8.8770528184642697E-4</v>
      </c>
      <c r="I29" s="52">
        <v>0</v>
      </c>
      <c r="J29" s="70">
        <f t="shared" si="5"/>
        <v>0</v>
      </c>
      <c r="K29" s="70" t="str">
        <f t="shared" si="4"/>
        <v>-</v>
      </c>
      <c r="M29" s="52">
        <v>0</v>
      </c>
      <c r="N29" s="70" t="str">
        <f t="shared" si="6"/>
        <v>-</v>
      </c>
      <c r="P29" s="57"/>
    </row>
    <row r="30" spans="2:16" x14ac:dyDescent="0.2">
      <c r="B30" s="56"/>
      <c r="F30" s="68" t="s">
        <v>149</v>
      </c>
      <c r="G30" s="52">
        <v>0</v>
      </c>
      <c r="H30" s="70">
        <f t="shared" si="7"/>
        <v>0</v>
      </c>
      <c r="I30" s="52">
        <v>0</v>
      </c>
      <c r="J30" s="70">
        <f t="shared" si="5"/>
        <v>0</v>
      </c>
      <c r="K30" s="70" t="str">
        <f t="shared" si="4"/>
        <v>-</v>
      </c>
      <c r="M30" s="52">
        <v>0.3</v>
      </c>
      <c r="N30" s="70">
        <f t="shared" si="6"/>
        <v>-1</v>
      </c>
      <c r="P30" s="57"/>
    </row>
    <row r="31" spans="2:16" x14ac:dyDescent="0.2">
      <c r="B31" s="56"/>
      <c r="F31" s="69"/>
      <c r="G31" s="52"/>
      <c r="H31" s="70">
        <f t="shared" si="7"/>
        <v>0</v>
      </c>
      <c r="I31" s="52"/>
      <c r="J31" s="70">
        <f t="shared" si="5"/>
        <v>0</v>
      </c>
      <c r="K31" s="70" t="str">
        <f t="shared" si="4"/>
        <v>-</v>
      </c>
      <c r="M31" s="52"/>
      <c r="N31" s="70" t="str">
        <f t="shared" si="6"/>
        <v>-</v>
      </c>
      <c r="P31" s="57"/>
    </row>
    <row r="32" spans="2:16" x14ac:dyDescent="0.2">
      <c r="B32" s="56"/>
      <c r="F32" s="63" t="s">
        <v>33</v>
      </c>
      <c r="G32" s="65">
        <f>+G27+G15</f>
        <v>54.59</v>
      </c>
      <c r="H32" s="65"/>
      <c r="I32" s="65">
        <f>+I27+I15</f>
        <v>72.08</v>
      </c>
      <c r="J32" s="65"/>
      <c r="K32" s="71">
        <f t="shared" si="4"/>
        <v>-0.24264705882352933</v>
      </c>
      <c r="M32" s="65">
        <f>+M27+M15</f>
        <v>41.08</v>
      </c>
      <c r="N32" s="71">
        <f t="shared" si="6"/>
        <v>0.32887049659201573</v>
      </c>
      <c r="P32" s="57"/>
    </row>
    <row r="33" spans="2:16" x14ac:dyDescent="0.2">
      <c r="B33" s="56"/>
      <c r="F33" s="66"/>
      <c r="G33" s="82">
        <f>+G32/G34</f>
        <v>3.589633658782931E-3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38</v>
      </c>
      <c r="G44" s="52">
        <v>16.510000000000002</v>
      </c>
      <c r="H44" s="70">
        <f>+G44/G$55</f>
        <v>0.30243634365268363</v>
      </c>
      <c r="I44" s="52">
        <v>13.96</v>
      </c>
      <c r="J44" s="70">
        <f>+I44/I$55</f>
        <v>0.19367369589345174</v>
      </c>
      <c r="K44" s="70">
        <f t="shared" ref="K44:K55" si="8">+IFERROR(G44/I44-1, "-")</f>
        <v>0.18266475644699143</v>
      </c>
      <c r="M44" s="52">
        <v>6.25</v>
      </c>
      <c r="N44" s="70">
        <f t="shared" ref="N44:N55" si="9">+IFERROR(G44/M44-1, "-")</f>
        <v>1.6416000000000004</v>
      </c>
      <c r="P44" s="57"/>
    </row>
    <row r="45" spans="2:16" x14ac:dyDescent="0.2">
      <c r="B45" s="56"/>
      <c r="F45" s="62" t="s">
        <v>45</v>
      </c>
      <c r="G45" s="52">
        <v>13.13</v>
      </c>
      <c r="H45" s="70">
        <f t="shared" ref="H45:H54" si="10">+G45/G$55</f>
        <v>0.24052024180252793</v>
      </c>
      <c r="I45" s="52">
        <v>6.37</v>
      </c>
      <c r="J45" s="70">
        <f t="shared" ref="J45:J54" si="11">+I45/I$55</f>
        <v>8.8374028856825756E-2</v>
      </c>
      <c r="K45" s="70">
        <f t="shared" si="8"/>
        <v>1.0612244897959187</v>
      </c>
      <c r="M45" s="52">
        <v>0</v>
      </c>
      <c r="N45" s="70" t="str">
        <f t="shared" si="9"/>
        <v>-</v>
      </c>
      <c r="P45" s="57"/>
    </row>
    <row r="46" spans="2:16" x14ac:dyDescent="0.2">
      <c r="B46" s="56"/>
      <c r="F46" s="62" t="s">
        <v>41</v>
      </c>
      <c r="G46" s="52">
        <v>11.85</v>
      </c>
      <c r="H46" s="70">
        <f t="shared" si="10"/>
        <v>0.21707272394211391</v>
      </c>
      <c r="I46" s="52">
        <v>4.33</v>
      </c>
      <c r="J46" s="70">
        <f t="shared" si="11"/>
        <v>6.0072142064372919E-2</v>
      </c>
      <c r="K46" s="70">
        <f t="shared" si="8"/>
        <v>1.7367205542725173</v>
      </c>
      <c r="M46" s="52">
        <v>8.32</v>
      </c>
      <c r="N46" s="70">
        <f t="shared" si="9"/>
        <v>0.42427884615384603</v>
      </c>
      <c r="P46" s="57"/>
    </row>
    <row r="47" spans="2:16" x14ac:dyDescent="0.2">
      <c r="B47" s="56"/>
      <c r="F47" s="62" t="s">
        <v>59</v>
      </c>
      <c r="G47" s="52">
        <v>7.99</v>
      </c>
      <c r="H47" s="70">
        <f t="shared" si="10"/>
        <v>0.14636380289430298</v>
      </c>
      <c r="I47" s="52">
        <v>0</v>
      </c>
      <c r="J47" s="70">
        <f t="shared" si="11"/>
        <v>0</v>
      </c>
      <c r="K47" s="70" t="str">
        <f t="shared" si="8"/>
        <v>-</v>
      </c>
      <c r="M47" s="52">
        <v>0</v>
      </c>
      <c r="N47" s="70" t="str">
        <f t="shared" si="9"/>
        <v>-</v>
      </c>
      <c r="P47" s="57"/>
    </row>
    <row r="48" spans="2:16" x14ac:dyDescent="0.2">
      <c r="B48" s="56"/>
      <c r="F48" s="62" t="s">
        <v>42</v>
      </c>
      <c r="G48" s="52">
        <v>2.46</v>
      </c>
      <c r="H48" s="70">
        <f t="shared" si="10"/>
        <v>4.5063198387983144E-2</v>
      </c>
      <c r="I48" s="52">
        <v>16.25</v>
      </c>
      <c r="J48" s="70">
        <f t="shared" si="11"/>
        <v>0.2254439511653718</v>
      </c>
      <c r="K48" s="70">
        <f t="shared" si="8"/>
        <v>-0.84861538461538455</v>
      </c>
      <c r="M48" s="52">
        <v>15.89</v>
      </c>
      <c r="N48" s="70">
        <f t="shared" si="9"/>
        <v>-0.84518565135305224</v>
      </c>
      <c r="P48" s="57"/>
    </row>
    <row r="49" spans="2:16" x14ac:dyDescent="0.2">
      <c r="B49" s="56"/>
      <c r="F49" s="62" t="s">
        <v>43</v>
      </c>
      <c r="G49" s="52">
        <v>1.06</v>
      </c>
      <c r="H49" s="70">
        <f t="shared" si="10"/>
        <v>1.9417475728155338E-2</v>
      </c>
      <c r="I49" s="52">
        <v>1.19</v>
      </c>
      <c r="J49" s="70">
        <f t="shared" si="11"/>
        <v>1.6509433962264151E-2</v>
      </c>
      <c r="K49" s="70">
        <f t="shared" si="8"/>
        <v>-0.10924369747899154</v>
      </c>
      <c r="M49" s="52">
        <v>0.52</v>
      </c>
      <c r="N49" s="70">
        <f t="shared" si="9"/>
        <v>1.0384615384615383</v>
      </c>
      <c r="P49" s="57"/>
    </row>
    <row r="50" spans="2:16" x14ac:dyDescent="0.2">
      <c r="B50" s="56"/>
      <c r="F50" s="62" t="s">
        <v>39</v>
      </c>
      <c r="G50" s="52">
        <v>0.52</v>
      </c>
      <c r="H50" s="70">
        <f t="shared" si="10"/>
        <v>9.5255541307931856E-3</v>
      </c>
      <c r="I50" s="52">
        <v>1.54</v>
      </c>
      <c r="J50" s="70">
        <f t="shared" si="11"/>
        <v>2.1365149833518313E-2</v>
      </c>
      <c r="K50" s="70">
        <f t="shared" si="8"/>
        <v>-0.66233766233766234</v>
      </c>
      <c r="M50" s="52">
        <v>2.66</v>
      </c>
      <c r="N50" s="70">
        <f t="shared" si="9"/>
        <v>-0.80451127819548873</v>
      </c>
      <c r="P50" s="57"/>
    </row>
    <row r="51" spans="2:16" x14ac:dyDescent="0.2">
      <c r="B51" s="56"/>
      <c r="F51" s="62" t="s">
        <v>105</v>
      </c>
      <c r="G51" s="52">
        <v>0.33</v>
      </c>
      <c r="H51" s="70">
        <f t="shared" si="10"/>
        <v>6.045063198387983E-3</v>
      </c>
      <c r="I51" s="52">
        <v>0.02</v>
      </c>
      <c r="J51" s="70">
        <f t="shared" si="11"/>
        <v>2.7746947835738069E-4</v>
      </c>
      <c r="K51" s="70">
        <f t="shared" si="8"/>
        <v>15.5</v>
      </c>
      <c r="M51" s="52">
        <v>0</v>
      </c>
      <c r="N51" s="70" t="str">
        <f t="shared" si="9"/>
        <v>-</v>
      </c>
      <c r="P51" s="57"/>
    </row>
    <row r="52" spans="2:16" x14ac:dyDescent="0.2">
      <c r="B52" s="56"/>
      <c r="F52" s="62" t="s">
        <v>46</v>
      </c>
      <c r="G52" s="52">
        <v>0.2</v>
      </c>
      <c r="H52" s="70">
        <f t="shared" si="10"/>
        <v>3.6636746656896865E-3</v>
      </c>
      <c r="I52" s="52">
        <v>0.61</v>
      </c>
      <c r="J52" s="70">
        <f t="shared" si="11"/>
        <v>8.4628190899001116E-3</v>
      </c>
      <c r="K52" s="70">
        <f t="shared" si="8"/>
        <v>-0.67213114754098358</v>
      </c>
      <c r="M52" s="52">
        <v>0.15</v>
      </c>
      <c r="N52" s="70">
        <f t="shared" si="9"/>
        <v>0.33333333333333348</v>
      </c>
      <c r="P52" s="57"/>
    </row>
    <row r="53" spans="2:16" x14ac:dyDescent="0.2">
      <c r="B53" s="56"/>
      <c r="F53" s="62" t="s">
        <v>47</v>
      </c>
      <c r="G53" s="52">
        <v>0.13</v>
      </c>
      <c r="H53" s="70">
        <f t="shared" si="10"/>
        <v>2.3813885326982964E-3</v>
      </c>
      <c r="I53" s="52">
        <v>0</v>
      </c>
      <c r="J53" s="70">
        <f t="shared" si="11"/>
        <v>0</v>
      </c>
      <c r="K53" s="70" t="str">
        <f t="shared" si="8"/>
        <v>-</v>
      </c>
      <c r="M53" s="52">
        <v>0</v>
      </c>
      <c r="N53" s="70" t="str">
        <f t="shared" si="9"/>
        <v>-</v>
      </c>
      <c r="P53" s="57"/>
    </row>
    <row r="54" spans="2:16" x14ac:dyDescent="0.2">
      <c r="B54" s="56"/>
      <c r="F54" s="63" t="s">
        <v>27</v>
      </c>
      <c r="G54" s="52">
        <f>+G32-SUM(G44:G53)</f>
        <v>0.40999999999998948</v>
      </c>
      <c r="H54" s="70">
        <f t="shared" si="10"/>
        <v>7.5105330646636648E-3</v>
      </c>
      <c r="I54" s="52">
        <f>+I32-SUM(I44:I53)</f>
        <v>27.809999999999995</v>
      </c>
      <c r="J54" s="70">
        <f t="shared" si="11"/>
        <v>0.38582130965593781</v>
      </c>
      <c r="K54" s="70">
        <f t="shared" si="8"/>
        <v>-0.98525710176195647</v>
      </c>
      <c r="M54" s="52">
        <f>+M32-SUM(M44:M53)</f>
        <v>7.2899999999999991</v>
      </c>
      <c r="N54" s="71">
        <f t="shared" si="9"/>
        <v>-0.94375857338820446</v>
      </c>
      <c r="P54" s="57"/>
    </row>
    <row r="55" spans="2:16" x14ac:dyDescent="0.2">
      <c r="B55" s="56"/>
      <c r="F55" s="63" t="s">
        <v>33</v>
      </c>
      <c r="G55" s="65">
        <f>+SUM(G44:G54)</f>
        <v>54.59</v>
      </c>
      <c r="H55" s="65"/>
      <c r="I55" s="65">
        <f>+SUM(I44:I54)</f>
        <v>72.08</v>
      </c>
      <c r="J55" s="65"/>
      <c r="K55" s="71">
        <f t="shared" si="8"/>
        <v>-0.24264705882352933</v>
      </c>
      <c r="M55" s="65">
        <f>+SUM(M44:M54)</f>
        <v>41.08</v>
      </c>
      <c r="N55" s="71">
        <f t="shared" si="9"/>
        <v>0.32887049659201573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65">
        <f>+SUM(G68:G78)</f>
        <v>9.5299999999999994</v>
      </c>
      <c r="H67" s="65"/>
      <c r="I67" s="65">
        <f>+SUM(I68:I78)</f>
        <v>8.0500000000000007</v>
      </c>
      <c r="J67" s="65"/>
      <c r="K67" s="71">
        <f t="shared" ref="K67:K91" si="12">+IFERROR(G67/I67-1, "-")</f>
        <v>0.18385093167701849</v>
      </c>
      <c r="M67" s="65">
        <f>+SUM(M68:M78)</f>
        <v>11.26</v>
      </c>
      <c r="N67" s="71">
        <f t="shared" ref="N67:N91" si="13">+IFERROR(G67/M67-1, "-")</f>
        <v>-0.15364120781527535</v>
      </c>
      <c r="P67" s="57"/>
    </row>
    <row r="68" spans="2:16" x14ac:dyDescent="0.2">
      <c r="B68" s="56"/>
      <c r="F68" s="68" t="s">
        <v>110</v>
      </c>
      <c r="G68" s="52">
        <v>6.99</v>
      </c>
      <c r="H68" s="70">
        <f>+G68/G$67</f>
        <v>0.73347324239244494</v>
      </c>
      <c r="I68" s="52">
        <v>4.28</v>
      </c>
      <c r="J68" s="70">
        <f>+I68/I$67</f>
        <v>0.53167701863354033</v>
      </c>
      <c r="K68" s="70">
        <f t="shared" si="12"/>
        <v>0.63317757009345788</v>
      </c>
      <c r="M68" s="52">
        <v>7.9</v>
      </c>
      <c r="N68" s="70">
        <f t="shared" si="13"/>
        <v>-0.11518987341772158</v>
      </c>
      <c r="P68" s="57"/>
    </row>
    <row r="69" spans="2:16" x14ac:dyDescent="0.2">
      <c r="B69" s="56"/>
      <c r="F69" s="68" t="s">
        <v>50</v>
      </c>
      <c r="G69" s="52">
        <v>1.82</v>
      </c>
      <c r="H69" s="70">
        <f t="shared" ref="H69:H78" si="14">+G69/G$67</f>
        <v>0.19097586568730326</v>
      </c>
      <c r="I69" s="52">
        <v>2.63</v>
      </c>
      <c r="J69" s="70">
        <f t="shared" ref="J69:J78" si="15">+I69/I$67</f>
        <v>0.32670807453416145</v>
      </c>
      <c r="K69" s="70">
        <f t="shared" si="12"/>
        <v>-0.30798479087452468</v>
      </c>
      <c r="M69" s="52">
        <v>1.1100000000000001</v>
      </c>
      <c r="N69" s="70">
        <f t="shared" si="13"/>
        <v>0.63963963963963955</v>
      </c>
      <c r="P69" s="57"/>
    </row>
    <row r="70" spans="2:16" x14ac:dyDescent="0.2">
      <c r="B70" s="56"/>
      <c r="F70" s="68" t="s">
        <v>191</v>
      </c>
      <c r="G70" s="52">
        <v>0.3</v>
      </c>
      <c r="H70" s="70">
        <f t="shared" si="14"/>
        <v>3.1479538300104935E-2</v>
      </c>
      <c r="I70" s="52">
        <v>0.34</v>
      </c>
      <c r="J70" s="70">
        <f t="shared" si="15"/>
        <v>4.2236024844720499E-2</v>
      </c>
      <c r="K70" s="70">
        <f t="shared" si="12"/>
        <v>-0.11764705882352955</v>
      </c>
      <c r="M70" s="52">
        <v>0.1</v>
      </c>
      <c r="N70" s="70">
        <f t="shared" si="13"/>
        <v>1.9999999999999996</v>
      </c>
      <c r="P70" s="57"/>
    </row>
    <row r="71" spans="2:16" x14ac:dyDescent="0.2">
      <c r="B71" s="56"/>
      <c r="F71" s="68" t="s">
        <v>111</v>
      </c>
      <c r="G71" s="52">
        <v>0.1</v>
      </c>
      <c r="H71" s="70">
        <f t="shared" si="14"/>
        <v>1.0493179433368312E-2</v>
      </c>
      <c r="I71" s="52">
        <v>0.14000000000000001</v>
      </c>
      <c r="J71" s="70">
        <f t="shared" si="15"/>
        <v>1.7391304347826087E-2</v>
      </c>
      <c r="K71" s="70">
        <f t="shared" si="12"/>
        <v>-0.2857142857142857</v>
      </c>
      <c r="M71" s="52">
        <v>0.1</v>
      </c>
      <c r="N71" s="70">
        <f t="shared" si="13"/>
        <v>0</v>
      </c>
      <c r="P71" s="57"/>
    </row>
    <row r="72" spans="2:16" x14ac:dyDescent="0.2">
      <c r="B72" s="56"/>
      <c r="F72" s="68" t="s">
        <v>192</v>
      </c>
      <c r="G72" s="52">
        <v>0.1</v>
      </c>
      <c r="H72" s="70">
        <f t="shared" si="14"/>
        <v>1.0493179433368312E-2</v>
      </c>
      <c r="I72" s="52">
        <v>0.09</v>
      </c>
      <c r="J72" s="70">
        <f t="shared" si="15"/>
        <v>1.1180124223602483E-2</v>
      </c>
      <c r="K72" s="70">
        <f t="shared" si="12"/>
        <v>0.11111111111111116</v>
      </c>
      <c r="M72" s="52">
        <v>0.06</v>
      </c>
      <c r="N72" s="70">
        <f t="shared" si="13"/>
        <v>0.66666666666666674</v>
      </c>
      <c r="P72" s="57"/>
    </row>
    <row r="73" spans="2:16" x14ac:dyDescent="0.2">
      <c r="B73" s="56"/>
      <c r="F73" s="68" t="s">
        <v>193</v>
      </c>
      <c r="G73" s="74">
        <v>0.03</v>
      </c>
      <c r="H73" s="70">
        <f t="shared" si="14"/>
        <v>3.1479538300104933E-3</v>
      </c>
      <c r="I73" s="52">
        <v>0.06</v>
      </c>
      <c r="J73" s="70">
        <f t="shared" si="15"/>
        <v>7.453416149068322E-3</v>
      </c>
      <c r="K73" s="70">
        <f t="shared" si="12"/>
        <v>-0.5</v>
      </c>
      <c r="M73" s="52">
        <v>0</v>
      </c>
      <c r="N73" s="70" t="str">
        <f t="shared" si="13"/>
        <v>-</v>
      </c>
      <c r="P73" s="57"/>
    </row>
    <row r="74" spans="2:16" x14ac:dyDescent="0.2">
      <c r="B74" s="56"/>
      <c r="F74" s="68" t="s">
        <v>125</v>
      </c>
      <c r="G74" s="52">
        <v>0.03</v>
      </c>
      <c r="H74" s="70">
        <f t="shared" si="14"/>
        <v>3.1479538300104933E-3</v>
      </c>
      <c r="I74" s="52">
        <v>0</v>
      </c>
      <c r="J74" s="70">
        <f t="shared" si="15"/>
        <v>0</v>
      </c>
      <c r="K74" s="70" t="str">
        <f t="shared" si="12"/>
        <v>-</v>
      </c>
      <c r="M74" s="52">
        <v>0.56999999999999995</v>
      </c>
      <c r="N74" s="70">
        <f t="shared" si="13"/>
        <v>-0.94736842105263153</v>
      </c>
      <c r="P74" s="57"/>
    </row>
    <row r="75" spans="2:16" x14ac:dyDescent="0.2">
      <c r="B75" s="56"/>
      <c r="F75" s="68" t="s">
        <v>194</v>
      </c>
      <c r="G75" s="52">
        <v>0.02</v>
      </c>
      <c r="H75" s="70">
        <f t="shared" si="14"/>
        <v>2.0986358866736622E-3</v>
      </c>
      <c r="I75" s="52">
        <v>0</v>
      </c>
      <c r="J75" s="70">
        <f t="shared" si="15"/>
        <v>0</v>
      </c>
      <c r="K75" s="70" t="str">
        <f t="shared" si="12"/>
        <v>-</v>
      </c>
      <c r="M75" s="52">
        <v>0</v>
      </c>
      <c r="N75" s="70" t="str">
        <f t="shared" si="13"/>
        <v>-</v>
      </c>
      <c r="P75" s="57"/>
    </row>
    <row r="76" spans="2:16" x14ac:dyDescent="0.2">
      <c r="B76" s="56"/>
      <c r="F76" s="68" t="s">
        <v>195</v>
      </c>
      <c r="G76" s="52">
        <v>0.02</v>
      </c>
      <c r="H76" s="70">
        <f t="shared" si="14"/>
        <v>2.0986358866736622E-3</v>
      </c>
      <c r="I76" s="52">
        <v>0</v>
      </c>
      <c r="J76" s="70">
        <f t="shared" si="15"/>
        <v>0</v>
      </c>
      <c r="K76" s="70" t="str">
        <f t="shared" si="12"/>
        <v>-</v>
      </c>
      <c r="M76" s="52">
        <v>0</v>
      </c>
      <c r="N76" s="70" t="str">
        <f t="shared" si="13"/>
        <v>-</v>
      </c>
      <c r="P76" s="57"/>
    </row>
    <row r="77" spans="2:16" x14ac:dyDescent="0.2">
      <c r="B77" s="56"/>
      <c r="F77" s="68" t="s">
        <v>196</v>
      </c>
      <c r="G77" s="75">
        <v>0.02</v>
      </c>
      <c r="H77" s="70">
        <f t="shared" si="14"/>
        <v>2.0986358866736622E-3</v>
      </c>
      <c r="I77" s="52">
        <v>0</v>
      </c>
      <c r="J77" s="70">
        <f t="shared" si="15"/>
        <v>0</v>
      </c>
      <c r="K77" s="70" t="str">
        <f t="shared" si="12"/>
        <v>-</v>
      </c>
      <c r="M77" s="52">
        <v>0</v>
      </c>
      <c r="N77" s="70" t="str">
        <f t="shared" si="13"/>
        <v>-</v>
      </c>
      <c r="P77" s="57"/>
    </row>
    <row r="78" spans="2:16" x14ac:dyDescent="0.2">
      <c r="B78" s="56"/>
      <c r="F78" s="68" t="s">
        <v>27</v>
      </c>
      <c r="G78" s="52">
        <f>+G15-SUM(G68:G77)</f>
        <v>0.10000000000000142</v>
      </c>
      <c r="H78" s="70">
        <f t="shared" si="14"/>
        <v>1.0493179433368461E-2</v>
      </c>
      <c r="I78" s="52">
        <f>+I15-SUM(I68:I77)</f>
        <v>0.51000000000000156</v>
      </c>
      <c r="J78" s="70">
        <f t="shared" si="15"/>
        <v>6.3354037267080929E-2</v>
      </c>
      <c r="K78" s="70">
        <f t="shared" si="12"/>
        <v>-0.80392156862744879</v>
      </c>
      <c r="M78" s="52">
        <f>+M15-SUM(M68:M77)</f>
        <v>1.42</v>
      </c>
      <c r="N78" s="70">
        <f t="shared" si="13"/>
        <v>-0.92957746478873138</v>
      </c>
      <c r="P78" s="57"/>
    </row>
    <row r="79" spans="2:16" x14ac:dyDescent="0.2">
      <c r="B79" s="56"/>
      <c r="F79" s="63" t="s">
        <v>28</v>
      </c>
      <c r="G79" s="65">
        <f>+SUM(G80:G90)</f>
        <v>45.06</v>
      </c>
      <c r="H79" s="65"/>
      <c r="I79" s="65">
        <f>+SUM(I80:I90)</f>
        <v>64.03</v>
      </c>
      <c r="J79" s="65"/>
      <c r="K79" s="71">
        <f t="shared" si="12"/>
        <v>-0.29626737466812425</v>
      </c>
      <c r="M79" s="65">
        <f>+SUM(M80:M90)</f>
        <v>29.82</v>
      </c>
      <c r="N79" s="71">
        <f t="shared" si="13"/>
        <v>0.51106639839034207</v>
      </c>
      <c r="P79" s="57"/>
    </row>
    <row r="80" spans="2:16" x14ac:dyDescent="0.2">
      <c r="B80" s="56"/>
      <c r="F80" s="68" t="s">
        <v>55</v>
      </c>
      <c r="G80" s="52">
        <v>15.92</v>
      </c>
      <c r="H80" s="70">
        <f>+G80/G$79</f>
        <v>0.35330670217487792</v>
      </c>
      <c r="I80" s="52">
        <v>23.49</v>
      </c>
      <c r="J80" s="70">
        <f>+I80/I$79</f>
        <v>0.366859284710292</v>
      </c>
      <c r="K80" s="70">
        <f t="shared" si="12"/>
        <v>-0.32226479352916126</v>
      </c>
      <c r="M80" s="52">
        <v>17.59</v>
      </c>
      <c r="N80" s="70">
        <f t="shared" si="13"/>
        <v>-9.4940306992609469E-2</v>
      </c>
      <c r="P80" s="57"/>
    </row>
    <row r="81" spans="2:16" x14ac:dyDescent="0.2">
      <c r="B81" s="56"/>
      <c r="F81" s="68" t="s">
        <v>165</v>
      </c>
      <c r="G81" s="52">
        <v>14.81</v>
      </c>
      <c r="H81" s="70">
        <f t="shared" ref="H81:H90" si="16">+G81/G$79</f>
        <v>0.32867288060363958</v>
      </c>
      <c r="I81" s="52">
        <v>7.54</v>
      </c>
      <c r="J81" s="70">
        <f t="shared" ref="J81:J90" si="17">+I81/I$79</f>
        <v>0.11775730126503202</v>
      </c>
      <c r="K81" s="70">
        <f t="shared" si="12"/>
        <v>0.96419098143236082</v>
      </c>
      <c r="M81" s="52">
        <v>5.05</v>
      </c>
      <c r="N81" s="70">
        <f t="shared" si="13"/>
        <v>1.9326732673267331</v>
      </c>
      <c r="P81" s="57"/>
    </row>
    <row r="82" spans="2:16" x14ac:dyDescent="0.2">
      <c r="B82" s="56"/>
      <c r="F82" s="68" t="s">
        <v>163</v>
      </c>
      <c r="G82" s="52">
        <v>7.65</v>
      </c>
      <c r="H82" s="70">
        <f t="shared" si="16"/>
        <v>0.16977363515312915</v>
      </c>
      <c r="I82" s="52">
        <v>31.98</v>
      </c>
      <c r="J82" s="70">
        <f t="shared" si="17"/>
        <v>0.49945338122754956</v>
      </c>
      <c r="K82" s="70">
        <f t="shared" si="12"/>
        <v>-0.7607879924953096</v>
      </c>
      <c r="M82" s="52">
        <v>6.63</v>
      </c>
      <c r="N82" s="70">
        <f t="shared" si="13"/>
        <v>0.15384615384615397</v>
      </c>
      <c r="P82" s="57"/>
    </row>
    <row r="83" spans="2:16" x14ac:dyDescent="0.2">
      <c r="B83" s="56"/>
      <c r="F83" s="68" t="s">
        <v>189</v>
      </c>
      <c r="G83" s="52">
        <v>6.58</v>
      </c>
      <c r="H83" s="70">
        <f t="shared" si="16"/>
        <v>0.14602751886373724</v>
      </c>
      <c r="I83" s="52">
        <v>0</v>
      </c>
      <c r="J83" s="70">
        <f t="shared" si="17"/>
        <v>0</v>
      </c>
      <c r="K83" s="70" t="str">
        <f t="shared" si="12"/>
        <v>-</v>
      </c>
      <c r="M83" s="52">
        <v>0</v>
      </c>
      <c r="N83" s="70" t="str">
        <f t="shared" si="13"/>
        <v>-</v>
      </c>
      <c r="P83" s="57"/>
    </row>
    <row r="84" spans="2:16" x14ac:dyDescent="0.2">
      <c r="B84" s="56"/>
      <c r="F84" s="68" t="s">
        <v>180</v>
      </c>
      <c r="G84" s="52">
        <v>0.06</v>
      </c>
      <c r="H84" s="70">
        <f t="shared" si="16"/>
        <v>1.3315579227696404E-3</v>
      </c>
      <c r="I84" s="52">
        <v>0.24</v>
      </c>
      <c r="J84" s="70">
        <f t="shared" si="17"/>
        <v>3.748243011088552E-3</v>
      </c>
      <c r="K84" s="70">
        <f t="shared" si="12"/>
        <v>-0.75</v>
      </c>
      <c r="M84" s="52">
        <v>0</v>
      </c>
      <c r="N84" s="70" t="str">
        <f t="shared" si="13"/>
        <v>-</v>
      </c>
      <c r="P84" s="57"/>
    </row>
    <row r="85" spans="2:16" x14ac:dyDescent="0.2">
      <c r="B85" s="56"/>
      <c r="F85" s="68" t="s">
        <v>190</v>
      </c>
      <c r="G85" s="52">
        <v>0.04</v>
      </c>
      <c r="H85" s="70">
        <f t="shared" si="16"/>
        <v>8.8770528184642697E-4</v>
      </c>
      <c r="I85" s="52">
        <v>0</v>
      </c>
      <c r="J85" s="70">
        <f t="shared" si="17"/>
        <v>0</v>
      </c>
      <c r="K85" s="70" t="str">
        <f t="shared" si="12"/>
        <v>-</v>
      </c>
      <c r="M85" s="52">
        <v>0</v>
      </c>
      <c r="N85" s="70" t="str">
        <f t="shared" si="13"/>
        <v>-</v>
      </c>
      <c r="P85" s="57"/>
    </row>
    <row r="86" spans="2:16" x14ac:dyDescent="0.2">
      <c r="B86" s="56"/>
      <c r="F86" s="68" t="s">
        <v>158</v>
      </c>
      <c r="G86" s="52">
        <v>0</v>
      </c>
      <c r="H86" s="70">
        <f t="shared" si="16"/>
        <v>0</v>
      </c>
      <c r="I86" s="52">
        <v>0.56999999999999995</v>
      </c>
      <c r="J86" s="70">
        <f t="shared" si="17"/>
        <v>8.9020771513353102E-3</v>
      </c>
      <c r="K86" s="70">
        <f t="shared" si="12"/>
        <v>-1</v>
      </c>
      <c r="M86" s="52">
        <v>0</v>
      </c>
      <c r="N86" s="70" t="str">
        <f t="shared" si="13"/>
        <v>-</v>
      </c>
      <c r="P86" s="57"/>
    </row>
    <row r="87" spans="2:16" x14ac:dyDescent="0.2">
      <c r="B87" s="56"/>
      <c r="F87" s="68" t="s">
        <v>175</v>
      </c>
      <c r="G87" s="52">
        <v>0</v>
      </c>
      <c r="H87" s="70">
        <f t="shared" si="16"/>
        <v>0</v>
      </c>
      <c r="I87" s="52">
        <v>0.22</v>
      </c>
      <c r="J87" s="70">
        <f t="shared" si="17"/>
        <v>3.435889426831173E-3</v>
      </c>
      <c r="K87" s="70">
        <f t="shared" si="12"/>
        <v>-1</v>
      </c>
      <c r="M87" s="52">
        <v>0</v>
      </c>
      <c r="N87" s="70" t="str">
        <f t="shared" si="13"/>
        <v>-</v>
      </c>
      <c r="P87" s="57"/>
    </row>
    <row r="88" spans="2:16" x14ac:dyDescent="0.2">
      <c r="B88" s="56"/>
      <c r="F88" s="68" t="s">
        <v>176</v>
      </c>
      <c r="G88" s="52">
        <v>0</v>
      </c>
      <c r="H88" s="70">
        <f t="shared" si="16"/>
        <v>0</v>
      </c>
      <c r="I88" s="52">
        <v>0</v>
      </c>
      <c r="J88" s="70">
        <f t="shared" si="17"/>
        <v>0</v>
      </c>
      <c r="K88" s="70" t="str">
        <f t="shared" si="12"/>
        <v>-</v>
      </c>
      <c r="M88" s="52">
        <v>0.26</v>
      </c>
      <c r="N88" s="70">
        <f t="shared" si="13"/>
        <v>-1</v>
      </c>
      <c r="P88" s="57"/>
    </row>
    <row r="89" spans="2:16" x14ac:dyDescent="0.2">
      <c r="B89" s="56"/>
      <c r="F89" s="68"/>
      <c r="G89" s="52"/>
      <c r="H89" s="70">
        <f t="shared" si="16"/>
        <v>0</v>
      </c>
      <c r="I89" s="52"/>
      <c r="J89" s="70">
        <f t="shared" si="17"/>
        <v>0</v>
      </c>
      <c r="K89" s="70" t="str">
        <f t="shared" si="12"/>
        <v>-</v>
      </c>
      <c r="M89" s="52"/>
      <c r="N89" s="70" t="str">
        <f t="shared" si="13"/>
        <v>-</v>
      </c>
      <c r="P89" s="57"/>
    </row>
    <row r="90" spans="2:16" x14ac:dyDescent="0.2">
      <c r="B90" s="56"/>
      <c r="F90" s="68" t="s">
        <v>27</v>
      </c>
      <c r="G90" s="52">
        <f>+G27-SUM(G80:G89)</f>
        <v>0</v>
      </c>
      <c r="H90" s="70">
        <f t="shared" si="16"/>
        <v>0</v>
      </c>
      <c r="I90" s="52">
        <f>+I27-SUM(I80:I89)</f>
        <v>-1.0000000000005116E-2</v>
      </c>
      <c r="J90" s="70">
        <f t="shared" si="17"/>
        <v>-1.5617679212876956E-4</v>
      </c>
      <c r="K90" s="70">
        <f t="shared" si="12"/>
        <v>-1</v>
      </c>
      <c r="M90" s="52">
        <f>+M27-SUM(M80:M89)</f>
        <v>0.28999999999999915</v>
      </c>
      <c r="N90" s="70">
        <f t="shared" si="13"/>
        <v>-1</v>
      </c>
      <c r="P90" s="57"/>
    </row>
    <row r="91" spans="2:16" x14ac:dyDescent="0.2">
      <c r="B91" s="56"/>
      <c r="F91" s="63" t="s">
        <v>33</v>
      </c>
      <c r="G91" s="65">
        <f>+G79+G67</f>
        <v>54.59</v>
      </c>
      <c r="H91" s="65"/>
      <c r="I91" s="65">
        <f>+I79+I67</f>
        <v>72.08</v>
      </c>
      <c r="J91" s="65"/>
      <c r="K91" s="71">
        <f t="shared" si="12"/>
        <v>-0.24264705882352933</v>
      </c>
      <c r="M91" s="65">
        <f>+M79+M67</f>
        <v>41.08</v>
      </c>
      <c r="N91" s="71">
        <f t="shared" si="13"/>
        <v>0.32887049659201573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C33" zoomScale="135" zoomScaleNormal="85" workbookViewId="0">
      <selection activeCell="F68" sqref="F68"/>
    </sheetView>
  </sheetViews>
  <sheetFormatPr baseColWidth="10" defaultColWidth="0" defaultRowHeight="12" x14ac:dyDescent="0.2"/>
  <cols>
    <col min="1" max="1" width="11.7109375" style="24" customWidth="1"/>
    <col min="2" max="4" width="12.7109375" style="24" customWidth="1"/>
    <col min="5" max="5" width="4.28515625" style="24" customWidth="1"/>
    <col min="6" max="6" width="23.85546875" style="24" customWidth="1"/>
    <col min="7" max="16" width="12.7109375" style="24" customWidth="1"/>
    <col min="17" max="17" width="11.7109375" style="24" customWidth="1"/>
    <col min="18" max="20" width="0" style="24" hidden="1" customWidth="1"/>
    <col min="21" max="16384" width="11.42578125" style="24" hidden="1"/>
  </cols>
  <sheetData>
    <row r="1" spans="2:16" ht="9" customHeight="1" x14ac:dyDescent="0.25">
      <c r="C1" s="25"/>
      <c r="D1" s="25"/>
    </row>
    <row r="2" spans="2:16" x14ac:dyDescent="0.2">
      <c r="B2" s="96" t="s">
        <v>144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">
      <c r="B4" s="26"/>
      <c r="G4" s="26"/>
      <c r="L4" s="26"/>
      <c r="M4" s="26"/>
    </row>
    <row r="5" spans="2:16" x14ac:dyDescent="0.2">
      <c r="B5" s="26"/>
      <c r="G5" s="26"/>
      <c r="L5" s="26"/>
      <c r="M5" s="26"/>
    </row>
    <row r="6" spans="2:16" x14ac:dyDescent="0.2">
      <c r="B6" s="27"/>
    </row>
    <row r="7" spans="2:16" x14ac:dyDescent="0.2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2:16" x14ac:dyDescent="0.2">
      <c r="B8" s="56"/>
      <c r="I8" s="61"/>
      <c r="J8" s="61"/>
      <c r="K8" s="61"/>
      <c r="L8" s="61"/>
      <c r="M8" s="61"/>
      <c r="N8" s="61"/>
      <c r="O8" s="61"/>
      <c r="P8" s="57"/>
    </row>
    <row r="9" spans="2:16" x14ac:dyDescent="0.2">
      <c r="B9" s="56"/>
      <c r="F9" s="61" t="s">
        <v>11</v>
      </c>
      <c r="G9" s="61"/>
      <c r="H9" s="61"/>
      <c r="I9" s="61"/>
      <c r="J9" s="61"/>
      <c r="K9" s="61"/>
      <c r="L9" s="66"/>
      <c r="M9" s="66"/>
      <c r="N9" s="66"/>
      <c r="O9" s="66"/>
      <c r="P9" s="57"/>
    </row>
    <row r="10" spans="2:16" x14ac:dyDescent="0.2">
      <c r="B10" s="5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7"/>
    </row>
    <row r="11" spans="2:16" x14ac:dyDescent="0.2">
      <c r="B11" s="56"/>
      <c r="F11" s="97" t="s">
        <v>139</v>
      </c>
      <c r="G11" s="97"/>
      <c r="H11" s="97"/>
      <c r="I11" s="97"/>
      <c r="J11" s="97"/>
      <c r="K11" s="97"/>
      <c r="L11" s="66"/>
      <c r="M11" s="66"/>
      <c r="N11" s="66"/>
      <c r="O11" s="66"/>
      <c r="P11" s="57"/>
    </row>
    <row r="12" spans="2:16" x14ac:dyDescent="0.2">
      <c r="B12" s="56"/>
      <c r="F12" s="94" t="s">
        <v>132</v>
      </c>
      <c r="G12" s="94"/>
      <c r="H12" s="94"/>
      <c r="I12" s="94"/>
      <c r="J12" s="94"/>
      <c r="K12" s="94"/>
      <c r="L12" s="66"/>
      <c r="M12" s="66"/>
      <c r="N12" s="66"/>
      <c r="O12" s="66"/>
      <c r="P12" s="57"/>
    </row>
    <row r="13" spans="2:16" x14ac:dyDescent="0.2">
      <c r="B13" s="56"/>
      <c r="F13" s="67"/>
      <c r="G13" s="67"/>
      <c r="H13" s="67"/>
      <c r="I13" s="67"/>
      <c r="J13" s="67"/>
      <c r="K13" s="67"/>
      <c r="L13" s="66"/>
      <c r="M13" s="66"/>
      <c r="N13" s="66"/>
      <c r="O13" s="66"/>
      <c r="P13" s="57"/>
    </row>
    <row r="14" spans="2:16" x14ac:dyDescent="0.2">
      <c r="B14" s="56"/>
      <c r="F14" s="64" t="s">
        <v>12</v>
      </c>
      <c r="G14" s="64" t="s">
        <v>133</v>
      </c>
      <c r="H14" s="64" t="s">
        <v>14</v>
      </c>
      <c r="I14" s="64" t="s">
        <v>13</v>
      </c>
      <c r="J14" s="64" t="s">
        <v>14</v>
      </c>
      <c r="K14" s="64" t="s">
        <v>134</v>
      </c>
      <c r="L14" s="66"/>
      <c r="M14" s="64" t="s">
        <v>15</v>
      </c>
      <c r="N14" s="64" t="s">
        <v>137</v>
      </c>
      <c r="O14" s="66"/>
      <c r="P14" s="57"/>
    </row>
    <row r="15" spans="2:16" x14ac:dyDescent="0.2">
      <c r="B15" s="56"/>
      <c r="F15" s="63" t="s">
        <v>16</v>
      </c>
      <c r="G15" s="72">
        <v>8.94</v>
      </c>
      <c r="H15" s="71">
        <f>1-H27</f>
        <v>0.77268798617113221</v>
      </c>
      <c r="I15" s="65">
        <v>7.79</v>
      </c>
      <c r="J15" s="65"/>
      <c r="K15" s="71">
        <f>+IFERROR(G15/I15-1, "-")</f>
        <v>0.14762516046213081</v>
      </c>
      <c r="L15" s="66"/>
      <c r="M15" s="65">
        <v>9.2200000000000006</v>
      </c>
      <c r="N15" s="71">
        <f t="shared" ref="N15:N26" si="0">+IFERROR(G15/M15-1, "-")</f>
        <v>-3.0368763557483858E-2</v>
      </c>
      <c r="O15" s="66"/>
      <c r="P15" s="57"/>
    </row>
    <row r="16" spans="2:16" x14ac:dyDescent="0.2">
      <c r="B16" s="56"/>
      <c r="F16" s="68" t="s">
        <v>17</v>
      </c>
      <c r="G16" s="74">
        <v>8.2799999999999994</v>
      </c>
      <c r="H16" s="70">
        <f>+G16/G$15</f>
        <v>0.9261744966442953</v>
      </c>
      <c r="I16" s="52">
        <v>7.28</v>
      </c>
      <c r="J16" s="70">
        <f>+I16/I$15</f>
        <v>0.93453145057766374</v>
      </c>
      <c r="K16" s="70">
        <f t="shared" ref="K16:K26" si="1">+IFERROR(G16/I16-1, "-")</f>
        <v>0.13736263736263732</v>
      </c>
      <c r="L16" s="66"/>
      <c r="M16" s="52">
        <v>9.1199999999999992</v>
      </c>
      <c r="N16" s="70">
        <f t="shared" si="0"/>
        <v>-9.210526315789469E-2</v>
      </c>
      <c r="O16" s="66"/>
      <c r="P16" s="57"/>
    </row>
    <row r="17" spans="2:16" x14ac:dyDescent="0.2">
      <c r="B17" s="56"/>
      <c r="F17" s="68" t="s">
        <v>19</v>
      </c>
      <c r="G17" s="74">
        <v>0.15</v>
      </c>
      <c r="H17" s="70">
        <f t="shared" ref="H17:H26" si="2">+G17/G$15</f>
        <v>1.6778523489932886E-2</v>
      </c>
      <c r="I17" s="52">
        <v>0</v>
      </c>
      <c r="J17" s="70">
        <f t="shared" ref="J17:J26" si="3">+I17/I$15</f>
        <v>0</v>
      </c>
      <c r="K17" s="70" t="str">
        <f t="shared" si="1"/>
        <v>-</v>
      </c>
      <c r="L17" s="66"/>
      <c r="M17" s="52">
        <v>0</v>
      </c>
      <c r="N17" s="70" t="str">
        <f t="shared" si="0"/>
        <v>-</v>
      </c>
      <c r="O17" s="66"/>
      <c r="P17" s="57"/>
    </row>
    <row r="18" spans="2:16" x14ac:dyDescent="0.2">
      <c r="B18" s="56"/>
      <c r="F18" s="68" t="s">
        <v>23</v>
      </c>
      <c r="G18" s="74">
        <v>7.0000000000000007E-2</v>
      </c>
      <c r="H18" s="70">
        <f t="shared" si="2"/>
        <v>7.8299776286353488E-3</v>
      </c>
      <c r="I18" s="52">
        <v>0.13</v>
      </c>
      <c r="J18" s="70">
        <f t="shared" si="3"/>
        <v>1.668806161745828E-2</v>
      </c>
      <c r="K18" s="70">
        <f t="shared" si="1"/>
        <v>-0.46153846153846145</v>
      </c>
      <c r="L18" s="66"/>
      <c r="M18" s="52">
        <v>0</v>
      </c>
      <c r="N18" s="70" t="str">
        <f t="shared" si="0"/>
        <v>-</v>
      </c>
      <c r="O18" s="66"/>
      <c r="P18" s="57"/>
    </row>
    <row r="19" spans="2:16" x14ac:dyDescent="0.2">
      <c r="B19" s="56"/>
      <c r="F19" s="68" t="s">
        <v>25</v>
      </c>
      <c r="G19" s="74">
        <v>0.05</v>
      </c>
      <c r="H19" s="70">
        <f t="shared" si="2"/>
        <v>5.5928411633109623E-3</v>
      </c>
      <c r="I19" s="52">
        <v>0</v>
      </c>
      <c r="J19" s="70">
        <f t="shared" si="3"/>
        <v>0</v>
      </c>
      <c r="K19" s="70" t="str">
        <f t="shared" si="1"/>
        <v>-</v>
      </c>
      <c r="L19" s="66"/>
      <c r="M19" s="52">
        <v>0</v>
      </c>
      <c r="N19" s="70" t="str">
        <f t="shared" si="0"/>
        <v>-</v>
      </c>
      <c r="O19" s="66"/>
      <c r="P19" s="57"/>
    </row>
    <row r="20" spans="2:16" x14ac:dyDescent="0.2">
      <c r="B20" s="56"/>
      <c r="F20" s="68" t="s">
        <v>24</v>
      </c>
      <c r="G20" s="52">
        <v>0.03</v>
      </c>
      <c r="H20" s="70">
        <f t="shared" si="2"/>
        <v>3.3557046979865771E-3</v>
      </c>
      <c r="I20" s="52">
        <v>0.01</v>
      </c>
      <c r="J20" s="70">
        <f t="shared" si="3"/>
        <v>1.2836970474967909E-3</v>
      </c>
      <c r="K20" s="70">
        <f t="shared" si="1"/>
        <v>2</v>
      </c>
      <c r="M20" s="52">
        <v>0</v>
      </c>
      <c r="N20" s="70" t="str">
        <f t="shared" si="0"/>
        <v>-</v>
      </c>
      <c r="P20" s="57"/>
    </row>
    <row r="21" spans="2:16" x14ac:dyDescent="0.2">
      <c r="B21" s="56"/>
      <c r="F21" s="68" t="s">
        <v>20</v>
      </c>
      <c r="G21" s="52">
        <v>0</v>
      </c>
      <c r="H21" s="70">
        <f t="shared" si="2"/>
        <v>0</v>
      </c>
      <c r="I21" s="52">
        <v>7.0000000000000007E-2</v>
      </c>
      <c r="J21" s="70">
        <f t="shared" si="3"/>
        <v>8.9858793324775355E-3</v>
      </c>
      <c r="K21" s="70">
        <f t="shared" si="1"/>
        <v>-1</v>
      </c>
      <c r="M21" s="52">
        <v>0</v>
      </c>
      <c r="N21" s="70" t="str">
        <f t="shared" si="0"/>
        <v>-</v>
      </c>
      <c r="P21" s="57"/>
    </row>
    <row r="22" spans="2:16" x14ac:dyDescent="0.2">
      <c r="B22" s="56"/>
      <c r="F22" s="68" t="s">
        <v>22</v>
      </c>
      <c r="G22" s="52">
        <v>0</v>
      </c>
      <c r="H22" s="70">
        <f t="shared" si="2"/>
        <v>0</v>
      </c>
      <c r="I22" s="52">
        <v>0.05</v>
      </c>
      <c r="J22" s="70">
        <f t="shared" si="3"/>
        <v>6.4184852374839542E-3</v>
      </c>
      <c r="K22" s="70">
        <f t="shared" si="1"/>
        <v>-1</v>
      </c>
      <c r="M22" s="52">
        <v>0</v>
      </c>
      <c r="N22" s="70" t="str">
        <f t="shared" si="0"/>
        <v>-</v>
      </c>
      <c r="P22" s="57"/>
    </row>
    <row r="23" spans="2:16" x14ac:dyDescent="0.2">
      <c r="B23" s="56"/>
      <c r="F23" s="68"/>
      <c r="G23" s="52"/>
      <c r="H23" s="70">
        <f t="shared" si="2"/>
        <v>0</v>
      </c>
      <c r="I23" s="52"/>
      <c r="J23" s="70">
        <f t="shared" si="3"/>
        <v>0</v>
      </c>
      <c r="K23" s="70" t="str">
        <f t="shared" si="1"/>
        <v>-</v>
      </c>
      <c r="M23" s="52"/>
      <c r="N23" s="70" t="str">
        <f t="shared" si="0"/>
        <v>-</v>
      </c>
      <c r="P23" s="57"/>
    </row>
    <row r="24" spans="2:16" x14ac:dyDescent="0.2">
      <c r="B24" s="56"/>
      <c r="F24" s="68"/>
      <c r="G24" s="52"/>
      <c r="H24" s="70">
        <f t="shared" si="2"/>
        <v>0</v>
      </c>
      <c r="I24" s="52"/>
      <c r="J24" s="70">
        <f t="shared" si="3"/>
        <v>0</v>
      </c>
      <c r="K24" s="70" t="str">
        <f t="shared" si="1"/>
        <v>-</v>
      </c>
      <c r="M24" s="52"/>
      <c r="N24" s="70" t="str">
        <f t="shared" si="0"/>
        <v>-</v>
      </c>
      <c r="P24" s="57"/>
    </row>
    <row r="25" spans="2:16" x14ac:dyDescent="0.2">
      <c r="B25" s="56"/>
      <c r="F25" s="68"/>
      <c r="G25" s="52"/>
      <c r="H25" s="70">
        <f t="shared" si="2"/>
        <v>0</v>
      </c>
      <c r="I25" s="52"/>
      <c r="J25" s="70">
        <f t="shared" si="3"/>
        <v>0</v>
      </c>
      <c r="K25" s="70" t="str">
        <f t="shared" si="1"/>
        <v>-</v>
      </c>
      <c r="M25" s="52"/>
      <c r="N25" s="70" t="str">
        <f t="shared" si="0"/>
        <v>-</v>
      </c>
      <c r="P25" s="57"/>
    </row>
    <row r="26" spans="2:16" x14ac:dyDescent="0.2">
      <c r="B26" s="56"/>
      <c r="F26" s="68" t="s">
        <v>27</v>
      </c>
      <c r="G26" s="52">
        <f>G15-SUM(G16:G25)</f>
        <v>0.35999999999999943</v>
      </c>
      <c r="H26" s="70">
        <f t="shared" si="2"/>
        <v>4.0268456375838868E-2</v>
      </c>
      <c r="I26" s="52">
        <f>I15-SUM(I16:I25)</f>
        <v>0.25</v>
      </c>
      <c r="J26" s="70">
        <f t="shared" si="3"/>
        <v>3.2092426187419767E-2</v>
      </c>
      <c r="K26" s="70">
        <f t="shared" si="1"/>
        <v>0.43999999999999773</v>
      </c>
      <c r="M26" s="52">
        <f>M15-SUM(M16:M25)</f>
        <v>0.10000000000000142</v>
      </c>
      <c r="N26" s="52">
        <f t="shared" si="0"/>
        <v>2.5999999999999432</v>
      </c>
      <c r="P26" s="57"/>
    </row>
    <row r="27" spans="2:16" x14ac:dyDescent="0.2">
      <c r="B27" s="56"/>
      <c r="F27" s="63" t="s">
        <v>28</v>
      </c>
      <c r="G27" s="73">
        <f>+SUM(G28:G31)</f>
        <v>2.63</v>
      </c>
      <c r="H27" s="71">
        <f>+G27/G32</f>
        <v>0.22731201382886776</v>
      </c>
      <c r="I27" s="65">
        <f>+SUM(I28:I31)</f>
        <v>0.04</v>
      </c>
      <c r="J27" s="65"/>
      <c r="K27" s="71">
        <f t="shared" ref="K27:K32" si="4">+IFERROR(G27/I27-1, "-")</f>
        <v>64.75</v>
      </c>
      <c r="M27" s="65">
        <f>+SUM(M28:M31)</f>
        <v>2.4300000000000002</v>
      </c>
      <c r="N27" s="71">
        <f>+IFERROR(G27/M27-1, "-")</f>
        <v>8.2304526748971041E-2</v>
      </c>
      <c r="P27" s="57"/>
    </row>
    <row r="28" spans="2:16" x14ac:dyDescent="0.2">
      <c r="B28" s="56"/>
      <c r="F28" s="68" t="s">
        <v>150</v>
      </c>
      <c r="G28" s="75">
        <v>1.95</v>
      </c>
      <c r="H28" s="70">
        <f>+G28/G$27</f>
        <v>0.7414448669201521</v>
      </c>
      <c r="I28" s="52">
        <v>0</v>
      </c>
      <c r="J28" s="70">
        <f t="shared" ref="J28:J31" si="5">+I28/I$27</f>
        <v>0</v>
      </c>
      <c r="K28" s="70" t="str">
        <f t="shared" si="4"/>
        <v>-</v>
      </c>
      <c r="M28" s="52">
        <v>2.12</v>
      </c>
      <c r="N28" s="70">
        <f t="shared" ref="N28:N32" si="6">+IFERROR(G28/M28-1, "-")</f>
        <v>-8.0188679245283057E-2</v>
      </c>
      <c r="P28" s="57"/>
    </row>
    <row r="29" spans="2:16" x14ac:dyDescent="0.2">
      <c r="B29" s="56"/>
      <c r="F29" s="68" t="s">
        <v>31</v>
      </c>
      <c r="G29" s="52">
        <v>0.68</v>
      </c>
      <c r="H29" s="70">
        <f t="shared" ref="H29:H31" si="7">+G29/G$27</f>
        <v>0.25855513307984795</v>
      </c>
      <c r="I29" s="52">
        <v>0.04</v>
      </c>
      <c r="J29" s="70">
        <f t="shared" si="5"/>
        <v>1</v>
      </c>
      <c r="K29" s="70">
        <f t="shared" si="4"/>
        <v>16</v>
      </c>
      <c r="M29" s="52">
        <v>0.31</v>
      </c>
      <c r="N29" s="70">
        <f t="shared" si="6"/>
        <v>1.1935483870967745</v>
      </c>
      <c r="P29" s="57"/>
    </row>
    <row r="30" spans="2:16" x14ac:dyDescent="0.2">
      <c r="B30" s="56"/>
      <c r="F30" s="69"/>
      <c r="G30" s="52"/>
      <c r="H30" s="70">
        <f t="shared" si="7"/>
        <v>0</v>
      </c>
      <c r="I30" s="52"/>
      <c r="J30" s="70">
        <f t="shared" si="5"/>
        <v>0</v>
      </c>
      <c r="K30" s="70" t="str">
        <f t="shared" si="4"/>
        <v>-</v>
      </c>
      <c r="M30" s="52"/>
      <c r="N30" s="70" t="str">
        <f t="shared" si="6"/>
        <v>-</v>
      </c>
      <c r="P30" s="57"/>
    </row>
    <row r="31" spans="2:16" x14ac:dyDescent="0.2">
      <c r="B31" s="56"/>
      <c r="F31" s="69"/>
      <c r="G31" s="52"/>
      <c r="H31" s="70">
        <f t="shared" si="7"/>
        <v>0</v>
      </c>
      <c r="I31" s="52"/>
      <c r="J31" s="70">
        <f t="shared" si="5"/>
        <v>0</v>
      </c>
      <c r="K31" s="70" t="str">
        <f t="shared" si="4"/>
        <v>-</v>
      </c>
      <c r="M31" s="52"/>
      <c r="N31" s="70" t="str">
        <f t="shared" si="6"/>
        <v>-</v>
      </c>
      <c r="P31" s="57"/>
    </row>
    <row r="32" spans="2:16" x14ac:dyDescent="0.2">
      <c r="B32" s="56"/>
      <c r="F32" s="63" t="s">
        <v>33</v>
      </c>
      <c r="G32" s="65">
        <f>+G27+G15</f>
        <v>11.57</v>
      </c>
      <c r="H32" s="65"/>
      <c r="I32" s="65">
        <f>+I27+I15</f>
        <v>7.83</v>
      </c>
      <c r="J32" s="65"/>
      <c r="K32" s="71">
        <f t="shared" si="4"/>
        <v>0.47765006385696052</v>
      </c>
      <c r="M32" s="65">
        <f>+M27+M15</f>
        <v>11.65</v>
      </c>
      <c r="N32" s="71">
        <f t="shared" si="6"/>
        <v>-6.8669527896996208E-3</v>
      </c>
      <c r="P32" s="57"/>
    </row>
    <row r="33" spans="2:16" x14ac:dyDescent="0.2">
      <c r="B33" s="56"/>
      <c r="F33" s="66"/>
      <c r="G33" s="88">
        <f>+G32/G34</f>
        <v>7.6079980641360152E-4</v>
      </c>
      <c r="H33" s="66"/>
      <c r="I33" s="66"/>
      <c r="J33" s="66"/>
      <c r="K33" s="66"/>
      <c r="P33" s="57"/>
    </row>
    <row r="34" spans="2:16" x14ac:dyDescent="0.2">
      <c r="B34" s="56"/>
      <c r="F34" s="66" t="s">
        <v>34</v>
      </c>
      <c r="G34" s="81">
        <f>+'Macro Región Centro'!D32</f>
        <v>15207.68</v>
      </c>
      <c r="H34" s="66"/>
      <c r="I34" s="66"/>
      <c r="J34" s="66"/>
      <c r="K34" s="66"/>
      <c r="P34" s="57"/>
    </row>
    <row r="35" spans="2:16" x14ac:dyDescent="0.2">
      <c r="B35" s="56"/>
      <c r="F35" s="66" t="s">
        <v>35</v>
      </c>
      <c r="G35" s="66"/>
      <c r="H35" s="66"/>
      <c r="I35" s="66"/>
      <c r="J35" s="66"/>
      <c r="K35" s="66"/>
      <c r="P35" s="57"/>
    </row>
    <row r="36" spans="2:16" x14ac:dyDescent="0.2">
      <c r="B36" s="56"/>
      <c r="F36" s="66"/>
      <c r="G36" s="66"/>
      <c r="H36" s="66"/>
      <c r="I36" s="66"/>
      <c r="J36" s="66"/>
      <c r="K36" s="66"/>
      <c r="P36" s="57"/>
    </row>
    <row r="37" spans="2:16" x14ac:dyDescent="0.2">
      <c r="B37" s="56"/>
      <c r="F37" s="66"/>
      <c r="G37" s="66"/>
      <c r="H37" s="66"/>
      <c r="I37" s="66"/>
      <c r="J37" s="66"/>
      <c r="K37" s="66"/>
      <c r="P37" s="57"/>
    </row>
    <row r="38" spans="2:16" x14ac:dyDescent="0.2">
      <c r="B38" s="56"/>
      <c r="F38" s="61" t="s">
        <v>36</v>
      </c>
      <c r="G38" s="61"/>
      <c r="H38" s="61"/>
      <c r="I38" s="61"/>
      <c r="J38" s="61"/>
      <c r="K38" s="61"/>
      <c r="P38" s="57"/>
    </row>
    <row r="39" spans="2:16" x14ac:dyDescent="0.2">
      <c r="B39" s="56"/>
      <c r="F39" s="66"/>
      <c r="G39" s="66"/>
      <c r="H39" s="66"/>
      <c r="I39" s="66"/>
      <c r="J39" s="66"/>
      <c r="K39" s="66"/>
      <c r="P39" s="57"/>
    </row>
    <row r="40" spans="2:16" x14ac:dyDescent="0.2">
      <c r="B40" s="56"/>
      <c r="F40" s="97" t="s">
        <v>136</v>
      </c>
      <c r="G40" s="97"/>
      <c r="H40" s="97"/>
      <c r="I40" s="97"/>
      <c r="J40" s="97"/>
      <c r="K40" s="97"/>
      <c r="P40" s="57"/>
    </row>
    <row r="41" spans="2:16" x14ac:dyDescent="0.2">
      <c r="B41" s="56"/>
      <c r="F41" s="94" t="s">
        <v>132</v>
      </c>
      <c r="G41" s="94"/>
      <c r="H41" s="94"/>
      <c r="I41" s="94"/>
      <c r="J41" s="94"/>
      <c r="K41" s="94"/>
      <c r="P41" s="57"/>
    </row>
    <row r="42" spans="2:16" x14ac:dyDescent="0.2">
      <c r="B42" s="56"/>
      <c r="F42" s="67"/>
      <c r="G42" s="67"/>
      <c r="H42" s="67"/>
      <c r="I42" s="67"/>
      <c r="J42" s="67"/>
      <c r="K42" s="67"/>
      <c r="P42" s="57"/>
    </row>
    <row r="43" spans="2:16" x14ac:dyDescent="0.2">
      <c r="B43" s="56"/>
      <c r="F43" s="64" t="s">
        <v>37</v>
      </c>
      <c r="G43" s="64" t="s">
        <v>133</v>
      </c>
      <c r="H43" s="64" t="s">
        <v>14</v>
      </c>
      <c r="I43" s="64" t="s">
        <v>13</v>
      </c>
      <c r="J43" s="64" t="s">
        <v>14</v>
      </c>
      <c r="K43" s="64" t="s">
        <v>134</v>
      </c>
      <c r="M43" s="64" t="s">
        <v>15</v>
      </c>
      <c r="N43" s="64" t="s">
        <v>137</v>
      </c>
      <c r="P43" s="57"/>
    </row>
    <row r="44" spans="2:16" x14ac:dyDescent="0.2">
      <c r="B44" s="56"/>
      <c r="F44" s="62" t="s">
        <v>113</v>
      </c>
      <c r="G44" s="52">
        <v>3.11</v>
      </c>
      <c r="H44" s="70">
        <f>+G44/G$55</f>
        <v>0.26879861711322384</v>
      </c>
      <c r="I44" s="52">
        <v>0.78</v>
      </c>
      <c r="J44" s="70">
        <f>+I44/I$55</f>
        <v>9.9616858237547901E-2</v>
      </c>
      <c r="K44" s="70">
        <f t="shared" ref="K44:K55" si="8">+IFERROR(G44/I44-1, "-")</f>
        <v>2.9871794871794868</v>
      </c>
      <c r="M44" s="52">
        <v>0.13</v>
      </c>
      <c r="N44" s="70">
        <f t="shared" ref="N44:N55" si="9">+IFERROR(G44/M44-1, "-")</f>
        <v>22.92307692307692</v>
      </c>
      <c r="P44" s="57"/>
    </row>
    <row r="45" spans="2:16" x14ac:dyDescent="0.2">
      <c r="B45" s="56"/>
      <c r="F45" s="62" t="s">
        <v>43</v>
      </c>
      <c r="G45" s="52">
        <v>3.02</v>
      </c>
      <c r="H45" s="70">
        <f t="shared" ref="H45:H54" si="10">+G45/G$55</f>
        <v>0.26101987899740708</v>
      </c>
      <c r="I45" s="52">
        <v>1.26</v>
      </c>
      <c r="J45" s="70">
        <f t="shared" ref="J45:J54" si="11">+I45/I$55</f>
        <v>0.16091954022988506</v>
      </c>
      <c r="K45" s="70">
        <f t="shared" si="8"/>
        <v>1.3968253968253967</v>
      </c>
      <c r="M45" s="52">
        <v>1.0900000000000001</v>
      </c>
      <c r="N45" s="70">
        <f t="shared" si="9"/>
        <v>1.7706422018348622</v>
      </c>
      <c r="P45" s="57"/>
    </row>
    <row r="46" spans="2:16" x14ac:dyDescent="0.2">
      <c r="B46" s="56"/>
      <c r="F46" s="62" t="s">
        <v>39</v>
      </c>
      <c r="G46" s="52">
        <v>1.4</v>
      </c>
      <c r="H46" s="70">
        <f t="shared" si="10"/>
        <v>0.12100259291270526</v>
      </c>
      <c r="I46" s="52">
        <v>1.05</v>
      </c>
      <c r="J46" s="70">
        <f t="shared" si="11"/>
        <v>0.13409961685823754</v>
      </c>
      <c r="K46" s="70">
        <f t="shared" si="8"/>
        <v>0.33333333333333326</v>
      </c>
      <c r="M46" s="52">
        <v>0.97</v>
      </c>
      <c r="N46" s="70">
        <f t="shared" si="9"/>
        <v>0.44329896907216493</v>
      </c>
      <c r="P46" s="57"/>
    </row>
    <row r="47" spans="2:16" x14ac:dyDescent="0.2">
      <c r="B47" s="56"/>
      <c r="F47" s="62" t="s">
        <v>112</v>
      </c>
      <c r="G47" s="52">
        <v>0.99</v>
      </c>
      <c r="H47" s="70">
        <f t="shared" si="10"/>
        <v>8.5566119273984442E-2</v>
      </c>
      <c r="I47" s="52">
        <v>2.33</v>
      </c>
      <c r="J47" s="70">
        <f t="shared" si="11"/>
        <v>0.29757343550447002</v>
      </c>
      <c r="K47" s="70">
        <f t="shared" si="8"/>
        <v>-0.57510729613733913</v>
      </c>
      <c r="M47" s="52">
        <v>4.03</v>
      </c>
      <c r="N47" s="70">
        <f t="shared" si="9"/>
        <v>-0.75434243176178661</v>
      </c>
      <c r="P47" s="57"/>
    </row>
    <row r="48" spans="2:16" x14ac:dyDescent="0.2">
      <c r="B48" s="56"/>
      <c r="F48" s="62" t="s">
        <v>115</v>
      </c>
      <c r="G48" s="52">
        <v>0.59</v>
      </c>
      <c r="H48" s="70">
        <f t="shared" si="10"/>
        <v>5.0993949870354362E-2</v>
      </c>
      <c r="I48" s="52">
        <v>0</v>
      </c>
      <c r="J48" s="70">
        <f t="shared" si="11"/>
        <v>0</v>
      </c>
      <c r="K48" s="70" t="str">
        <f t="shared" si="8"/>
        <v>-</v>
      </c>
      <c r="M48" s="52">
        <v>0</v>
      </c>
      <c r="N48" s="70" t="str">
        <f t="shared" si="9"/>
        <v>-</v>
      </c>
      <c r="P48" s="57"/>
    </row>
    <row r="49" spans="2:16" x14ac:dyDescent="0.2">
      <c r="B49" s="56"/>
      <c r="F49" s="62" t="s">
        <v>58</v>
      </c>
      <c r="G49" s="52">
        <v>0.56999999999999995</v>
      </c>
      <c r="H49" s="70">
        <f t="shared" si="10"/>
        <v>4.9265341400172857E-2</v>
      </c>
      <c r="I49" s="52">
        <v>0.42</v>
      </c>
      <c r="J49" s="70">
        <f t="shared" si="11"/>
        <v>5.3639846743295014E-2</v>
      </c>
      <c r="K49" s="70">
        <f t="shared" si="8"/>
        <v>0.35714285714285698</v>
      </c>
      <c r="M49" s="52">
        <v>1.1000000000000001</v>
      </c>
      <c r="N49" s="70">
        <f t="shared" si="9"/>
        <v>-0.48181818181818192</v>
      </c>
      <c r="P49" s="57"/>
    </row>
    <row r="50" spans="2:16" x14ac:dyDescent="0.2">
      <c r="B50" s="56"/>
      <c r="F50" s="62" t="s">
        <v>42</v>
      </c>
      <c r="G50" s="52">
        <v>0.28999999999999998</v>
      </c>
      <c r="H50" s="70">
        <f t="shared" si="10"/>
        <v>2.5064822817631803E-2</v>
      </c>
      <c r="I50" s="52">
        <v>0.08</v>
      </c>
      <c r="J50" s="70">
        <f t="shared" si="11"/>
        <v>1.0217113665389528E-2</v>
      </c>
      <c r="K50" s="70">
        <f t="shared" si="8"/>
        <v>2.6249999999999996</v>
      </c>
      <c r="M50" s="52">
        <v>0.14000000000000001</v>
      </c>
      <c r="N50" s="70">
        <f t="shared" si="9"/>
        <v>1.0714285714285712</v>
      </c>
      <c r="P50" s="57"/>
    </row>
    <row r="51" spans="2:16" x14ac:dyDescent="0.2">
      <c r="B51" s="56"/>
      <c r="F51" s="62" t="s">
        <v>44</v>
      </c>
      <c r="G51" s="52">
        <v>0.25</v>
      </c>
      <c r="H51" s="70">
        <f t="shared" si="10"/>
        <v>2.1607605877268798E-2</v>
      </c>
      <c r="I51" s="52">
        <v>0.06</v>
      </c>
      <c r="J51" s="70">
        <f t="shared" si="11"/>
        <v>7.6628352490421452E-3</v>
      </c>
      <c r="K51" s="70">
        <f t="shared" si="8"/>
        <v>3.166666666666667</v>
      </c>
      <c r="M51" s="52">
        <v>0.1</v>
      </c>
      <c r="N51" s="70">
        <f t="shared" si="9"/>
        <v>1.5</v>
      </c>
      <c r="P51" s="57"/>
    </row>
    <row r="52" spans="2:16" x14ac:dyDescent="0.2">
      <c r="B52" s="56"/>
      <c r="F52" s="62" t="s">
        <v>109</v>
      </c>
      <c r="G52" s="52">
        <v>0.23</v>
      </c>
      <c r="H52" s="70">
        <f t="shared" si="10"/>
        <v>1.9878997407087293E-2</v>
      </c>
      <c r="I52" s="52">
        <v>0.16</v>
      </c>
      <c r="J52" s="70">
        <f t="shared" si="11"/>
        <v>2.0434227330779056E-2</v>
      </c>
      <c r="K52" s="70">
        <f t="shared" si="8"/>
        <v>0.4375</v>
      </c>
      <c r="M52" s="52">
        <v>0.25</v>
      </c>
      <c r="N52" s="70">
        <f t="shared" si="9"/>
        <v>-7.999999999999996E-2</v>
      </c>
      <c r="P52" s="57"/>
    </row>
    <row r="53" spans="2:16" x14ac:dyDescent="0.2">
      <c r="B53" s="56"/>
      <c r="F53" s="62" t="s">
        <v>152</v>
      </c>
      <c r="G53" s="52">
        <v>0.23</v>
      </c>
      <c r="H53" s="70">
        <f t="shared" si="10"/>
        <v>1.9878997407087293E-2</v>
      </c>
      <c r="I53" s="52">
        <v>0</v>
      </c>
      <c r="J53" s="70">
        <f t="shared" si="11"/>
        <v>0</v>
      </c>
      <c r="K53" s="70" t="str">
        <f t="shared" si="8"/>
        <v>-</v>
      </c>
      <c r="M53" s="52">
        <v>0</v>
      </c>
      <c r="N53" s="70" t="str">
        <f t="shared" si="9"/>
        <v>-</v>
      </c>
      <c r="P53" s="57"/>
    </row>
    <row r="54" spans="2:16" x14ac:dyDescent="0.2">
      <c r="B54" s="56"/>
      <c r="F54" s="63" t="s">
        <v>27</v>
      </c>
      <c r="G54" s="52">
        <f>+G32-SUM(G44:G53)</f>
        <v>0.89000000000000057</v>
      </c>
      <c r="H54" s="70">
        <f t="shared" si="10"/>
        <v>7.6923076923076969E-2</v>
      </c>
      <c r="I54" s="52">
        <f>+I32-SUM(I44:I53)</f>
        <v>1.6900000000000004</v>
      </c>
      <c r="J54" s="70">
        <f t="shared" si="11"/>
        <v>0.21583652618135382</v>
      </c>
      <c r="K54" s="70">
        <f t="shared" si="8"/>
        <v>-0.47337278106508851</v>
      </c>
      <c r="M54" s="52">
        <f>+M32-SUM(M44:M53)</f>
        <v>3.8400000000000007</v>
      </c>
      <c r="N54" s="71">
        <f t="shared" si="9"/>
        <v>-0.76822916666666652</v>
      </c>
      <c r="P54" s="57"/>
    </row>
    <row r="55" spans="2:16" x14ac:dyDescent="0.2">
      <c r="B55" s="56"/>
      <c r="F55" s="63" t="s">
        <v>33</v>
      </c>
      <c r="G55" s="65">
        <f>+SUM(G44:G54)</f>
        <v>11.57</v>
      </c>
      <c r="H55" s="65"/>
      <c r="I55" s="65">
        <f>+SUM(I44:I54)</f>
        <v>7.83</v>
      </c>
      <c r="J55" s="65"/>
      <c r="K55" s="71">
        <f t="shared" si="8"/>
        <v>0.47765006385696052</v>
      </c>
      <c r="M55" s="65">
        <f>+SUM(M44:M54)</f>
        <v>11.65</v>
      </c>
      <c r="N55" s="71">
        <f t="shared" si="9"/>
        <v>-6.8669527896996208E-3</v>
      </c>
      <c r="P55" s="57"/>
    </row>
    <row r="56" spans="2:16" x14ac:dyDescent="0.2">
      <c r="B56" s="56"/>
      <c r="F56" s="66"/>
      <c r="G56" s="66"/>
      <c r="H56" s="66"/>
      <c r="I56" s="66"/>
      <c r="J56" s="66"/>
      <c r="K56" s="66"/>
      <c r="P56" s="57"/>
    </row>
    <row r="57" spans="2:16" x14ac:dyDescent="0.2">
      <c r="B57" s="56"/>
      <c r="F57" s="66" t="s">
        <v>34</v>
      </c>
      <c r="G57" s="66"/>
      <c r="H57" s="66"/>
      <c r="I57" s="66"/>
      <c r="J57" s="66"/>
      <c r="K57" s="66"/>
      <c r="P57" s="57"/>
    </row>
    <row r="58" spans="2:16" x14ac:dyDescent="0.2">
      <c r="B58" s="56"/>
      <c r="F58" s="66" t="s">
        <v>35</v>
      </c>
      <c r="G58" s="66"/>
      <c r="H58" s="66"/>
      <c r="I58" s="66"/>
      <c r="J58" s="66"/>
      <c r="K58" s="66"/>
      <c r="P58" s="57"/>
    </row>
    <row r="59" spans="2:16" x14ac:dyDescent="0.2">
      <c r="B59" s="56"/>
      <c r="F59" s="66"/>
      <c r="G59" s="66"/>
      <c r="H59" s="66"/>
      <c r="I59" s="66"/>
      <c r="J59" s="66"/>
      <c r="K59" s="66"/>
      <c r="P59" s="57"/>
    </row>
    <row r="60" spans="2:16" x14ac:dyDescent="0.2">
      <c r="B60" s="56"/>
      <c r="F60" s="66"/>
      <c r="G60" s="66"/>
      <c r="H60" s="66"/>
      <c r="I60" s="66"/>
      <c r="J60" s="66"/>
      <c r="K60" s="66"/>
      <c r="P60" s="57"/>
    </row>
    <row r="61" spans="2:16" x14ac:dyDescent="0.2">
      <c r="B61" s="56"/>
      <c r="F61" s="61" t="s">
        <v>48</v>
      </c>
      <c r="G61" s="61"/>
      <c r="H61" s="61"/>
      <c r="I61" s="61"/>
      <c r="J61" s="61"/>
      <c r="K61" s="61"/>
      <c r="P61" s="57"/>
    </row>
    <row r="62" spans="2:16" x14ac:dyDescent="0.2">
      <c r="B62" s="56"/>
      <c r="F62" s="66"/>
      <c r="G62" s="66"/>
      <c r="H62" s="66"/>
      <c r="I62" s="66"/>
      <c r="J62" s="66"/>
      <c r="K62" s="66"/>
      <c r="P62" s="57"/>
    </row>
    <row r="63" spans="2:16" x14ac:dyDescent="0.2">
      <c r="B63" s="56"/>
      <c r="F63" s="97" t="s">
        <v>140</v>
      </c>
      <c r="G63" s="97"/>
      <c r="H63" s="97"/>
      <c r="I63" s="97"/>
      <c r="J63" s="97"/>
      <c r="K63" s="97"/>
      <c r="P63" s="57"/>
    </row>
    <row r="64" spans="2:16" x14ac:dyDescent="0.2">
      <c r="B64" s="56"/>
      <c r="F64" s="94" t="s">
        <v>132</v>
      </c>
      <c r="G64" s="94"/>
      <c r="H64" s="94"/>
      <c r="I64" s="94"/>
      <c r="J64" s="94"/>
      <c r="K64" s="94"/>
      <c r="P64" s="57"/>
    </row>
    <row r="65" spans="2:16" x14ac:dyDescent="0.2">
      <c r="B65" s="56"/>
      <c r="F65" s="67"/>
      <c r="G65" s="67"/>
      <c r="H65" s="67"/>
      <c r="I65" s="67"/>
      <c r="J65" s="67"/>
      <c r="K65" s="67"/>
      <c r="P65" s="57"/>
    </row>
    <row r="66" spans="2:16" x14ac:dyDescent="0.2">
      <c r="B66" s="56"/>
      <c r="F66" s="64" t="s">
        <v>12</v>
      </c>
      <c r="G66" s="64" t="s">
        <v>133</v>
      </c>
      <c r="H66" s="64" t="s">
        <v>14</v>
      </c>
      <c r="I66" s="64" t="s">
        <v>13</v>
      </c>
      <c r="J66" s="64" t="s">
        <v>14</v>
      </c>
      <c r="K66" s="64" t="s">
        <v>134</v>
      </c>
      <c r="M66" s="64" t="s">
        <v>15</v>
      </c>
      <c r="N66" s="64" t="s">
        <v>137</v>
      </c>
      <c r="P66" s="57"/>
    </row>
    <row r="67" spans="2:16" x14ac:dyDescent="0.2">
      <c r="B67" s="56"/>
      <c r="F67" s="63" t="s">
        <v>16</v>
      </c>
      <c r="G67" s="72">
        <f>+SUM(G68:G78)</f>
        <v>8.94</v>
      </c>
      <c r="H67" s="65"/>
      <c r="I67" s="72">
        <f>+SUM(I68:I78)</f>
        <v>7.79</v>
      </c>
      <c r="J67" s="65"/>
      <c r="K67" s="71">
        <f t="shared" ref="K67:K91" si="12">+IFERROR(G67/I67-1, "-")</f>
        <v>0.14762516046213081</v>
      </c>
      <c r="M67" s="65">
        <f>+SUM(M68:M78)</f>
        <v>9.2200000000000006</v>
      </c>
      <c r="N67" s="71">
        <f t="shared" ref="N67:N91" si="13">+IFERROR(G67/M67-1, "-")</f>
        <v>-3.0368763557483858E-2</v>
      </c>
      <c r="P67" s="57"/>
    </row>
    <row r="68" spans="2:16" x14ac:dyDescent="0.2">
      <c r="B68" s="56"/>
      <c r="F68" s="68" t="s">
        <v>197</v>
      </c>
      <c r="G68" s="74">
        <v>2.42</v>
      </c>
      <c r="H68" s="70">
        <f>+G68/G$67</f>
        <v>0.27069351230425054</v>
      </c>
      <c r="I68" s="74">
        <v>0.75</v>
      </c>
      <c r="J68" s="70">
        <f>+I68/I$67</f>
        <v>9.6277278562259302E-2</v>
      </c>
      <c r="K68" s="70">
        <f t="shared" si="12"/>
        <v>2.2266666666666666</v>
      </c>
      <c r="M68" s="52">
        <v>0.13</v>
      </c>
      <c r="N68" s="70">
        <f t="shared" si="13"/>
        <v>17.615384615384613</v>
      </c>
      <c r="P68" s="57"/>
    </row>
    <row r="69" spans="2:16" x14ac:dyDescent="0.2">
      <c r="B69" s="56"/>
      <c r="F69" s="68" t="s">
        <v>187</v>
      </c>
      <c r="G69" s="74">
        <v>1.32</v>
      </c>
      <c r="H69" s="70">
        <f t="shared" ref="H69:H78" si="14">+G69/G$67</f>
        <v>0.1476510067114094</v>
      </c>
      <c r="I69" s="74">
        <v>3.05</v>
      </c>
      <c r="J69" s="70">
        <f t="shared" ref="J69:J78" si="15">+I69/I$67</f>
        <v>0.39152759948652116</v>
      </c>
      <c r="K69" s="70">
        <f t="shared" si="12"/>
        <v>-0.5672131147540983</v>
      </c>
      <c r="M69" s="52">
        <v>6.13</v>
      </c>
      <c r="N69" s="70">
        <f t="shared" si="13"/>
        <v>-0.78466557911908641</v>
      </c>
      <c r="P69" s="57"/>
    </row>
    <row r="70" spans="2:16" x14ac:dyDescent="0.2">
      <c r="B70" s="56"/>
      <c r="F70" s="68" t="s">
        <v>50</v>
      </c>
      <c r="G70" s="74">
        <v>1.31</v>
      </c>
      <c r="H70" s="70">
        <f t="shared" si="14"/>
        <v>0.14653243847874722</v>
      </c>
      <c r="I70" s="74">
        <v>0.44</v>
      </c>
      <c r="J70" s="70">
        <f t="shared" si="15"/>
        <v>5.6482670089858793E-2</v>
      </c>
      <c r="K70" s="70">
        <f t="shared" si="12"/>
        <v>1.9772727272727275</v>
      </c>
      <c r="M70" s="52">
        <v>0</v>
      </c>
      <c r="N70" s="70" t="str">
        <f t="shared" si="13"/>
        <v>-</v>
      </c>
      <c r="P70" s="57"/>
    </row>
    <row r="71" spans="2:16" x14ac:dyDescent="0.2">
      <c r="B71" s="56"/>
      <c r="F71" s="68" t="s">
        <v>198</v>
      </c>
      <c r="G71" s="74">
        <v>0.72</v>
      </c>
      <c r="H71" s="70">
        <f t="shared" si="14"/>
        <v>8.0536912751677847E-2</v>
      </c>
      <c r="I71" s="74">
        <v>0.47</v>
      </c>
      <c r="J71" s="70">
        <f t="shared" si="15"/>
        <v>6.033376123234916E-2</v>
      </c>
      <c r="K71" s="70">
        <f t="shared" si="12"/>
        <v>0.53191489361702127</v>
      </c>
      <c r="M71" s="52">
        <v>0.28999999999999998</v>
      </c>
      <c r="N71" s="70">
        <f t="shared" si="13"/>
        <v>1.4827586206896552</v>
      </c>
      <c r="P71" s="57"/>
    </row>
    <row r="72" spans="2:16" x14ac:dyDescent="0.2">
      <c r="B72" s="56"/>
      <c r="F72" s="68" t="s">
        <v>199</v>
      </c>
      <c r="G72" s="74">
        <v>0.45</v>
      </c>
      <c r="H72" s="70">
        <f t="shared" si="14"/>
        <v>5.0335570469798661E-2</v>
      </c>
      <c r="I72" s="74">
        <v>0.56000000000000005</v>
      </c>
      <c r="J72" s="70">
        <f t="shared" si="15"/>
        <v>7.1887034659820284E-2</v>
      </c>
      <c r="K72" s="70">
        <f t="shared" si="12"/>
        <v>-0.19642857142857151</v>
      </c>
      <c r="M72" s="52">
        <v>0.94</v>
      </c>
      <c r="N72" s="70">
        <f t="shared" si="13"/>
        <v>-0.52127659574468077</v>
      </c>
      <c r="P72" s="57"/>
    </row>
    <row r="73" spans="2:16" x14ac:dyDescent="0.2">
      <c r="B73" s="56"/>
      <c r="F73" s="68" t="s">
        <v>200</v>
      </c>
      <c r="G73" s="74">
        <v>0.35</v>
      </c>
      <c r="H73" s="70">
        <f t="shared" si="14"/>
        <v>3.9149888143176735E-2</v>
      </c>
      <c r="I73" s="74">
        <v>0</v>
      </c>
      <c r="J73" s="70">
        <f t="shared" si="15"/>
        <v>0</v>
      </c>
      <c r="K73" s="70" t="str">
        <f t="shared" si="12"/>
        <v>-</v>
      </c>
      <c r="M73" s="52">
        <v>0.01</v>
      </c>
      <c r="N73" s="70">
        <f t="shared" si="13"/>
        <v>34</v>
      </c>
      <c r="P73" s="57"/>
    </row>
    <row r="74" spans="2:16" x14ac:dyDescent="0.2">
      <c r="B74" s="56"/>
      <c r="F74" s="68" t="s">
        <v>49</v>
      </c>
      <c r="G74" s="74">
        <v>0.24</v>
      </c>
      <c r="H74" s="70">
        <f t="shared" si="14"/>
        <v>2.6845637583892617E-2</v>
      </c>
      <c r="I74" s="74">
        <v>0</v>
      </c>
      <c r="J74" s="70">
        <f t="shared" si="15"/>
        <v>0</v>
      </c>
      <c r="K74" s="70" t="str">
        <f t="shared" si="12"/>
        <v>-</v>
      </c>
      <c r="M74" s="52">
        <v>0</v>
      </c>
      <c r="N74" s="70" t="str">
        <f t="shared" si="13"/>
        <v>-</v>
      </c>
      <c r="P74" s="57"/>
    </row>
    <row r="75" spans="2:16" x14ac:dyDescent="0.2">
      <c r="B75" s="56"/>
      <c r="F75" s="68" t="s">
        <v>62</v>
      </c>
      <c r="G75" s="74">
        <v>0.22</v>
      </c>
      <c r="H75" s="70">
        <f t="shared" si="14"/>
        <v>2.4608501118568233E-2</v>
      </c>
      <c r="I75" s="74">
        <v>0.23</v>
      </c>
      <c r="J75" s="70">
        <f t="shared" si="15"/>
        <v>2.9525032092426188E-2</v>
      </c>
      <c r="K75" s="70">
        <f t="shared" si="12"/>
        <v>-4.3478260869565299E-2</v>
      </c>
      <c r="M75" s="52">
        <v>0.17</v>
      </c>
      <c r="N75" s="70">
        <f t="shared" si="13"/>
        <v>0.29411764705882337</v>
      </c>
      <c r="P75" s="57"/>
    </row>
    <row r="76" spans="2:16" x14ac:dyDescent="0.2">
      <c r="B76" s="56"/>
      <c r="F76" s="68" t="s">
        <v>201</v>
      </c>
      <c r="G76" s="74">
        <v>0.21</v>
      </c>
      <c r="H76" s="70">
        <f t="shared" si="14"/>
        <v>2.3489932885906041E-2</v>
      </c>
      <c r="I76" s="74">
        <v>0</v>
      </c>
      <c r="J76" s="70">
        <f t="shared" si="15"/>
        <v>0</v>
      </c>
      <c r="K76" s="70" t="str">
        <f t="shared" si="12"/>
        <v>-</v>
      </c>
      <c r="M76" s="52">
        <v>0</v>
      </c>
      <c r="N76" s="70" t="str">
        <f t="shared" si="13"/>
        <v>-</v>
      </c>
      <c r="P76" s="57"/>
    </row>
    <row r="77" spans="2:16" x14ac:dyDescent="0.2">
      <c r="B77" s="56"/>
      <c r="F77" s="68" t="s">
        <v>202</v>
      </c>
      <c r="G77" s="74">
        <v>0.16</v>
      </c>
      <c r="H77" s="70">
        <f t="shared" si="14"/>
        <v>1.7897091722595081E-2</v>
      </c>
      <c r="I77" s="74">
        <v>0</v>
      </c>
      <c r="J77" s="70">
        <f t="shared" si="15"/>
        <v>0</v>
      </c>
      <c r="K77" s="70" t="str">
        <f t="shared" si="12"/>
        <v>-</v>
      </c>
      <c r="M77" s="52">
        <v>0.03</v>
      </c>
      <c r="N77" s="70">
        <f t="shared" si="13"/>
        <v>4.3333333333333339</v>
      </c>
      <c r="P77" s="57"/>
    </row>
    <row r="78" spans="2:16" x14ac:dyDescent="0.2">
      <c r="B78" s="56"/>
      <c r="F78" s="68" t="s">
        <v>114</v>
      </c>
      <c r="G78" s="74">
        <f>+G15-SUM(G68:G77)</f>
        <v>1.5399999999999991</v>
      </c>
      <c r="H78" s="70">
        <f t="shared" si="14"/>
        <v>0.17225950782997754</v>
      </c>
      <c r="I78" s="74">
        <f>+I15-SUM(I68:I77)</f>
        <v>2.29</v>
      </c>
      <c r="J78" s="70">
        <f t="shared" si="15"/>
        <v>0.29396662387676509</v>
      </c>
      <c r="K78" s="70">
        <f t="shared" si="12"/>
        <v>-0.32751091703056812</v>
      </c>
      <c r="M78" s="52">
        <f>+M15-SUM(M68:M77)</f>
        <v>1.5200000000000005</v>
      </c>
      <c r="N78" s="70">
        <f t="shared" si="13"/>
        <v>1.3157894736841147E-2</v>
      </c>
      <c r="P78" s="57"/>
    </row>
    <row r="79" spans="2:16" x14ac:dyDescent="0.2">
      <c r="B79" s="56"/>
      <c r="F79" s="63" t="s">
        <v>28</v>
      </c>
      <c r="G79" s="72">
        <f>+SUM(G80:G90)</f>
        <v>2.63</v>
      </c>
      <c r="H79" s="65"/>
      <c r="I79" s="72">
        <f>+SUM(I80:I90)</f>
        <v>0.04</v>
      </c>
      <c r="J79" s="65"/>
      <c r="K79" s="71">
        <f t="shared" si="12"/>
        <v>64.75</v>
      </c>
      <c r="M79" s="65">
        <f>+SUM(M80:M90)</f>
        <v>2.4300000000000002</v>
      </c>
      <c r="N79" s="71">
        <f t="shared" si="13"/>
        <v>8.2304526748971041E-2</v>
      </c>
      <c r="P79" s="57"/>
    </row>
    <row r="80" spans="2:16" x14ac:dyDescent="0.2">
      <c r="B80" s="56"/>
      <c r="F80" s="68" t="s">
        <v>56</v>
      </c>
      <c r="G80" s="74">
        <v>1.95</v>
      </c>
      <c r="H80" s="70">
        <f>+G80/G$79</f>
        <v>0.7414448669201521</v>
      </c>
      <c r="I80" s="74">
        <v>0</v>
      </c>
      <c r="J80" s="70">
        <f>+I80/I$79</f>
        <v>0</v>
      </c>
      <c r="K80" s="70" t="str">
        <f t="shared" si="12"/>
        <v>-</v>
      </c>
      <c r="M80" s="52">
        <v>0</v>
      </c>
      <c r="N80" s="70" t="str">
        <f t="shared" si="13"/>
        <v>-</v>
      </c>
      <c r="P80" s="57"/>
    </row>
    <row r="81" spans="2:16" x14ac:dyDescent="0.2">
      <c r="B81" s="56"/>
      <c r="F81" s="68" t="s">
        <v>203</v>
      </c>
      <c r="G81" s="74">
        <v>0.68</v>
      </c>
      <c r="H81" s="70">
        <f t="shared" ref="H81:H90" si="16">+G81/G$79</f>
        <v>0.25855513307984795</v>
      </c>
      <c r="I81" s="74">
        <v>0.04</v>
      </c>
      <c r="J81" s="70">
        <f t="shared" ref="J81:J90" si="17">+I81/I$79</f>
        <v>1</v>
      </c>
      <c r="K81" s="70">
        <f t="shared" si="12"/>
        <v>16</v>
      </c>
      <c r="M81" s="52">
        <v>0.31</v>
      </c>
      <c r="N81" s="70">
        <f t="shared" si="13"/>
        <v>1.1935483870967745</v>
      </c>
      <c r="P81" s="57"/>
    </row>
    <row r="82" spans="2:16" x14ac:dyDescent="0.2">
      <c r="B82" s="56"/>
      <c r="F82" s="68" t="s">
        <v>158</v>
      </c>
      <c r="G82" s="74">
        <v>0</v>
      </c>
      <c r="H82" s="70">
        <f t="shared" si="16"/>
        <v>0</v>
      </c>
      <c r="I82" s="74">
        <v>0</v>
      </c>
      <c r="J82" s="70">
        <f t="shared" si="17"/>
        <v>0</v>
      </c>
      <c r="K82" s="70" t="str">
        <f t="shared" si="12"/>
        <v>-</v>
      </c>
      <c r="M82" s="52">
        <v>1.78</v>
      </c>
      <c r="N82" s="70">
        <f t="shared" si="13"/>
        <v>-1</v>
      </c>
      <c r="P82" s="57"/>
    </row>
    <row r="83" spans="2:16" x14ac:dyDescent="0.2">
      <c r="B83" s="56"/>
      <c r="F83" s="68" t="s">
        <v>165</v>
      </c>
      <c r="G83" s="74">
        <v>0</v>
      </c>
      <c r="H83" s="70">
        <f t="shared" si="16"/>
        <v>0</v>
      </c>
      <c r="I83" s="74">
        <v>0</v>
      </c>
      <c r="J83" s="70">
        <f t="shared" si="17"/>
        <v>0</v>
      </c>
      <c r="K83" s="70" t="str">
        <f t="shared" si="12"/>
        <v>-</v>
      </c>
      <c r="M83" s="52">
        <v>0.19</v>
      </c>
      <c r="N83" s="70">
        <f t="shared" si="13"/>
        <v>-1</v>
      </c>
      <c r="P83" s="57"/>
    </row>
    <row r="84" spans="2:16" x14ac:dyDescent="0.2">
      <c r="B84" s="56"/>
      <c r="F84" s="68" t="s">
        <v>163</v>
      </c>
      <c r="G84" s="74">
        <v>0</v>
      </c>
      <c r="H84" s="70">
        <f t="shared" si="16"/>
        <v>0</v>
      </c>
      <c r="I84" s="52">
        <v>0</v>
      </c>
      <c r="J84" s="70">
        <f t="shared" si="17"/>
        <v>0</v>
      </c>
      <c r="K84" s="70" t="str">
        <f t="shared" si="12"/>
        <v>-</v>
      </c>
      <c r="M84" s="52">
        <v>0.16</v>
      </c>
      <c r="N84" s="70">
        <f t="shared" si="13"/>
        <v>-1</v>
      </c>
      <c r="P84" s="57"/>
    </row>
    <row r="85" spans="2:16" x14ac:dyDescent="0.2">
      <c r="B85" s="56"/>
      <c r="F85" s="68"/>
      <c r="G85" s="74"/>
      <c r="H85" s="70">
        <f t="shared" si="16"/>
        <v>0</v>
      </c>
      <c r="I85" s="52"/>
      <c r="J85" s="70">
        <f t="shared" si="17"/>
        <v>0</v>
      </c>
      <c r="K85" s="70" t="str">
        <f t="shared" si="12"/>
        <v>-</v>
      </c>
      <c r="M85" s="52"/>
      <c r="N85" s="70" t="str">
        <f t="shared" si="13"/>
        <v>-</v>
      </c>
      <c r="P85" s="57"/>
    </row>
    <row r="86" spans="2:16" x14ac:dyDescent="0.2">
      <c r="B86" s="56"/>
      <c r="F86" s="68"/>
      <c r="G86" s="74"/>
      <c r="H86" s="70">
        <f t="shared" si="16"/>
        <v>0</v>
      </c>
      <c r="I86" s="52"/>
      <c r="J86" s="70">
        <f t="shared" si="17"/>
        <v>0</v>
      </c>
      <c r="K86" s="70" t="str">
        <f t="shared" si="12"/>
        <v>-</v>
      </c>
      <c r="M86" s="52"/>
      <c r="N86" s="70" t="str">
        <f t="shared" si="13"/>
        <v>-</v>
      </c>
      <c r="P86" s="57"/>
    </row>
    <row r="87" spans="2:16" x14ac:dyDescent="0.2">
      <c r="B87" s="56"/>
      <c r="F87" s="68"/>
      <c r="G87" s="74"/>
      <c r="H87" s="70">
        <f t="shared" si="16"/>
        <v>0</v>
      </c>
      <c r="I87" s="52"/>
      <c r="J87" s="70">
        <f t="shared" si="17"/>
        <v>0</v>
      </c>
      <c r="K87" s="70" t="str">
        <f t="shared" si="12"/>
        <v>-</v>
      </c>
      <c r="M87" s="52"/>
      <c r="N87" s="70" t="str">
        <f t="shared" si="13"/>
        <v>-</v>
      </c>
      <c r="P87" s="57"/>
    </row>
    <row r="88" spans="2:16" x14ac:dyDescent="0.2">
      <c r="B88" s="56"/>
      <c r="F88" s="68"/>
      <c r="G88" s="74"/>
      <c r="H88" s="70">
        <f t="shared" si="16"/>
        <v>0</v>
      </c>
      <c r="I88" s="52"/>
      <c r="J88" s="70">
        <f t="shared" si="17"/>
        <v>0</v>
      </c>
      <c r="K88" s="70" t="str">
        <f t="shared" si="12"/>
        <v>-</v>
      </c>
      <c r="M88" s="52"/>
      <c r="N88" s="70" t="str">
        <f t="shared" si="13"/>
        <v>-</v>
      </c>
      <c r="P88" s="57"/>
    </row>
    <row r="89" spans="2:16" x14ac:dyDescent="0.2">
      <c r="B89" s="56"/>
      <c r="F89" s="68"/>
      <c r="G89" s="74"/>
      <c r="H89" s="70">
        <f t="shared" si="16"/>
        <v>0</v>
      </c>
      <c r="I89" s="52"/>
      <c r="J89" s="70">
        <f t="shared" si="17"/>
        <v>0</v>
      </c>
      <c r="K89" s="70" t="str">
        <f t="shared" si="12"/>
        <v>-</v>
      </c>
      <c r="M89" s="52"/>
      <c r="N89" s="70" t="str">
        <f t="shared" si="13"/>
        <v>-</v>
      </c>
      <c r="P89" s="57"/>
    </row>
    <row r="90" spans="2:16" x14ac:dyDescent="0.2">
      <c r="B90" s="56"/>
      <c r="F90" s="68"/>
      <c r="G90" s="74">
        <f>+G27-SUM(G80:G89)</f>
        <v>0</v>
      </c>
      <c r="H90" s="70">
        <f t="shared" si="16"/>
        <v>0</v>
      </c>
      <c r="I90" s="52">
        <f>+I27-SUM(I80:I89)</f>
        <v>0</v>
      </c>
      <c r="J90" s="70">
        <f t="shared" si="17"/>
        <v>0</v>
      </c>
      <c r="K90" s="70" t="str">
        <f t="shared" si="12"/>
        <v>-</v>
      </c>
      <c r="M90" s="52">
        <f>+M27-SUM(M80:M89)</f>
        <v>-9.9999999999997868E-3</v>
      </c>
      <c r="N90" s="70">
        <f t="shared" si="13"/>
        <v>-1</v>
      </c>
      <c r="P90" s="57"/>
    </row>
    <row r="91" spans="2:16" x14ac:dyDescent="0.2">
      <c r="B91" s="56"/>
      <c r="F91" s="63" t="s">
        <v>33</v>
      </c>
      <c r="G91" s="72">
        <f>+G79+G67</f>
        <v>11.57</v>
      </c>
      <c r="H91" s="65"/>
      <c r="I91" s="65">
        <f>+I79+I67</f>
        <v>7.83</v>
      </c>
      <c r="J91" s="65"/>
      <c r="K91" s="71">
        <f t="shared" si="12"/>
        <v>0.47765006385696052</v>
      </c>
      <c r="M91" s="65">
        <f>+M79+M67</f>
        <v>11.65</v>
      </c>
      <c r="N91" s="71">
        <f t="shared" si="13"/>
        <v>-6.8669527896996208E-3</v>
      </c>
      <c r="P91" s="57"/>
    </row>
    <row r="92" spans="2:16" x14ac:dyDescent="0.2">
      <c r="B92" s="56"/>
      <c r="F92" s="66"/>
      <c r="G92" s="66"/>
      <c r="H92" s="66"/>
      <c r="I92" s="66"/>
      <c r="J92" s="66"/>
      <c r="K92" s="66"/>
      <c r="P92" s="57"/>
    </row>
    <row r="93" spans="2:16" x14ac:dyDescent="0.2">
      <c r="B93" s="56"/>
      <c r="F93" s="66" t="s">
        <v>34</v>
      </c>
      <c r="G93" s="66"/>
      <c r="H93" s="66"/>
      <c r="I93" s="66"/>
      <c r="J93" s="66"/>
      <c r="K93" s="66"/>
      <c r="P93" s="57"/>
    </row>
    <row r="94" spans="2:16" x14ac:dyDescent="0.2">
      <c r="B94" s="56"/>
      <c r="F94" s="66" t="s">
        <v>35</v>
      </c>
      <c r="G94" s="66"/>
      <c r="H94" s="66"/>
      <c r="I94" s="66"/>
      <c r="J94" s="66"/>
      <c r="K94" s="66"/>
      <c r="P94" s="57"/>
    </row>
    <row r="95" spans="2:16" x14ac:dyDescent="0.2">
      <c r="B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Perucámaras </vt:lpstr>
      <vt:lpstr>Índice</vt:lpstr>
      <vt:lpstr>Macro Región Centro</vt:lpstr>
      <vt:lpstr>1. Áncash</vt:lpstr>
      <vt:lpstr>Ancash</vt:lpstr>
      <vt:lpstr>2. Apurímac</vt:lpstr>
      <vt:lpstr>3. Ayacucho</vt:lpstr>
      <vt:lpstr>4. Huancavelica</vt:lpstr>
      <vt:lpstr>5. Huánuco</vt:lpstr>
      <vt:lpstr>6. Ica</vt:lpstr>
      <vt:lpstr>7. Junín</vt:lpstr>
      <vt:lpstr>8. Pasco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2021-01-10T03:39:07Z</dcterms:created>
  <dcterms:modified xsi:type="dcterms:W3CDTF">2023-04-24T15:06:22Z</dcterms:modified>
  <cp:category/>
  <cp:contentStatus/>
</cp:coreProperties>
</file>